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7.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chartsheets/sheet11.xml" ContentType="application/vnd.openxmlformats-officedocument.spreadsheetml.chartsheet+xml"/>
  <Override PartName="/xl/drawings/drawing19.xml" ContentType="application/vnd.openxmlformats-officedocument.drawing+xml"/>
  <Override PartName="/xl/chartsheets/sheet12.xml" ContentType="application/vnd.openxmlformats-officedocument.spreadsheetml.chartsheet+xml"/>
  <Override PartName="/xl/drawings/drawing20.xml" ContentType="application/vnd.openxmlformats-officedocument.drawing+xml"/>
  <Override PartName="/xl/chartsheets/sheet13.xml" ContentType="application/vnd.openxmlformats-officedocument.spreadsheetml.chartsheet+xml"/>
  <Override PartName="/xl/drawings/drawing21.xml" ContentType="application/vnd.openxmlformats-officedocument.drawing+xml"/>
  <Override PartName="/xl/chartsheets/sheet14.xml" ContentType="application/vnd.openxmlformats-officedocument.spreadsheetml.chartsheet+xml"/>
  <Override PartName="/xl/drawings/drawing22.xml" ContentType="application/vnd.openxmlformats-officedocument.drawing+xml"/>
  <Override PartName="/xl/chartsheets/sheet15.xml" ContentType="application/vnd.openxmlformats-officedocument.spreadsheetml.chartsheet+xml"/>
  <Override PartName="/xl/drawings/drawing23.xml" ContentType="application/vnd.openxmlformats-officedocument.drawing+xml"/>
  <Override PartName="/xl/chartsheets/sheet16.xml" ContentType="application/vnd.openxmlformats-officedocument.spreadsheetml.chartsheet+xml"/>
  <Override PartName="/xl/drawings/drawing24.xml" ContentType="application/vnd.openxmlformats-officedocument.drawing+xml"/>
  <Override PartName="/xl/chartsheets/sheet17.xml" ContentType="application/vnd.openxmlformats-officedocument.spreadsheetml.chartsheet+xml"/>
  <Override PartName="/xl/drawings/drawing25.xml" ContentType="application/vnd.openxmlformats-officedocument.drawing+xml"/>
  <Override PartName="/xl/chartsheets/sheet18.xml" ContentType="application/vnd.openxmlformats-officedocument.spreadsheetml.chartsheet+xml"/>
  <Override PartName="/xl/drawings/drawing26.xml" ContentType="application/vnd.openxmlformats-officedocument.drawing+xml"/>
  <Override PartName="/xl/chartsheets/sheet19.xml" ContentType="application/vnd.openxmlformats-officedocument.spreadsheetml.chartsheet+xml"/>
  <Override PartName="/xl/drawings/drawing27.xml" ContentType="application/vnd.openxmlformats-officedocument.drawing+xml"/>
  <Override PartName="/xl/chartsheets/sheet20.xml" ContentType="application/vnd.openxmlformats-officedocument.spreadsheetml.chartsheet+xml"/>
  <Override PartName="/xl/drawings/drawing28.xml" ContentType="application/vnd.openxmlformats-officedocument.drawing+xml"/>
  <Override PartName="/xl/chartsheets/sheet21.xml" ContentType="application/vnd.openxmlformats-officedocument.spreadsheetml.chart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6"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<sst xmlns="http://schemas.openxmlformats.org/spreadsheetml/2006/main" count="182" uniqueCount="45">
  <si>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</si>
  <si>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</si>
  <si>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</si>
  <si>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</si>
  <si>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</si>
  <si>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</si>
  <si>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</si>
  <si>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</si>
  <si>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</si>
  <si>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</si>
  <si>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</si>
  <si>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</si>
  <si>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</si>
  <si>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</si>
  <si>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</si>
  <si>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</si>
  <si>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</si>
  <si>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</si>
  <si>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m2/dag</t>
  </si>
  <si>
    <t>GJ/jaar</t>
  </si>
  <si>
    <t>cumm energy</t>
  </si>
  <si>
    <t xml:space="preserve"> </t>
  </si>
  <si>
    <t>GEMIDDELD DAGVERMOGEN</t>
  </si>
  <si>
    <t>DRAAIUREN</t>
  </si>
  <si>
    <t>CUMMULATIEF PER MAAND</t>
  </si>
  <si>
    <t>GEMIDDELDE ENERGIE PER DAG</t>
  </si>
  <si>
    <t>ENERGIE PER M2/PER DAG</t>
  </si>
  <si>
    <t>GESCHATTE ENERGIE PER JAAR</t>
  </si>
  <si>
    <t>TH</t>
  </si>
  <si>
    <t>PV</t>
  </si>
  <si>
    <t>GEMIDDELDE VERHOUDING TH/PV</t>
  </si>
  <si>
    <t>INFORMATIE VAN DE SITE VAN FLORIS WOUTERLOOD</t>
  </si>
  <si>
    <t>ENERGIEPRODUCTIE PER M2</t>
  </si>
  <si>
    <t>GEMIDDELD DAGVERMOGEN(kW)/JAAR</t>
  </si>
  <si>
    <t>GEMIDDELD AANTAL DAGDRAAIUREN/J</t>
  </si>
  <si>
    <t>(Reset: TH per cell row verlagen, PV vervangen door 0,001)</t>
  </si>
  <si>
    <t>(Reset: alle colommen en rijen op nul zetten)</t>
  </si>
  <si>
    <t>Reset: Alle kolommen en rijen op nul zetten)</t>
  </si>
  <si>
    <t>(Reset: Rij invoegen, Jaar invullen, voorgaande rij copieren naar nieuwe rij, voorgande rij copieren naar zichzelf als value)</t>
  </si>
  <si>
    <t>(Reset: Kolom verlagen</t>
  </si>
  <si>
    <t>TOT /JAAR</t>
  </si>
  <si>
    <t>MW</t>
  </si>
  <si>
    <t>m3 gas</t>
  </si>
  <si>
    <r>
      <t>€</t>
    </r>
    <r>
      <rPr>
        <sz val="10"/>
        <rFont val="Arial"/>
        <family val="2"/>
      </rPr>
      <t>/m3</t>
    </r>
  </si>
  <si>
    <t>(Reset: Rij verlagen, formule kopieren, gasprijs invullen)</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</si>
</sst>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 numFmtId="178" formatCode="0.00000"/>
    <numFmt numFmtId="179" formatCode="&quot;€&quot;\ #,##0.00_-"/>
  </numFmts>
  <fonts count="44">
    <font>
      <sz val="10"/>
      <name val="Times New Roman"/>
      <family val="1"/>
    </font>
    <font>
      <sz val="10"/>
      <name val="Arial"/>
      <family val="0"/>
    </font>
    <font>
      <u val="single"/>
      <sz val="10"/>
      <color indexed="12"/>
      <name val="Arial"/>
      <family val="0"/>
    </font>
    <font>
      <u val="single"/>
      <sz val="10"/>
      <color indexed="36"/>
      <name val="Arial"/>
      <family val="0"/>
    </font>
    <font>
      <sz val="9"/>
      <name val="Arial"/>
      <family val="0"/>
    </font>
    <font>
      <sz val="9.5"/>
      <name val="Arial"/>
      <family val="0"/>
    </font>
    <font>
      <b/>
      <sz val="18.25"/>
      <name val="Times New Roman"/>
      <family val="1"/>
    </font>
    <font>
      <b/>
      <sz val="9.5"/>
      <name val="Times New Roman"/>
      <family val="1"/>
    </font>
    <font>
      <b/>
      <sz val="10"/>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vertAlign val="superscript"/>
      <sz val="10"/>
      <name val="Times New Roman"/>
      <family val="1"/>
    </font>
    <font>
      <sz val="8"/>
      <name val="Times New Roman"/>
      <family val="1"/>
    </font>
    <font>
      <b/>
      <sz val="8.5"/>
      <name val="Times New Roman"/>
      <family val="1"/>
    </font>
    <font>
      <sz val="9.25"/>
      <name val="Arial"/>
      <family val="0"/>
    </font>
    <font>
      <b/>
      <sz val="9.25"/>
      <name val="Arial"/>
      <family val="2"/>
    </font>
    <font>
      <b/>
      <sz val="11.25"/>
      <name val="Arial"/>
      <family val="0"/>
    </font>
    <font>
      <b/>
      <sz val="9.5"/>
      <name val="Arial"/>
      <family val="0"/>
    </font>
    <font>
      <b/>
      <sz val="8.25"/>
      <name val="Arial"/>
      <family val="2"/>
    </font>
    <font>
      <b/>
      <sz val="16"/>
      <name val="Times New Roman"/>
      <family val="1"/>
    </font>
    <font>
      <b/>
      <sz val="9"/>
      <name val="Arial"/>
      <family val="2"/>
    </font>
    <font>
      <b/>
      <sz val="12.75"/>
      <name val="Arial"/>
      <family val="2"/>
    </font>
    <font>
      <b/>
      <vertAlign val="superscript"/>
      <sz val="11"/>
      <name val="Arial"/>
      <family val="2"/>
    </font>
    <font>
      <b/>
      <sz val="10.25"/>
      <name val="Arial"/>
      <family val="2"/>
    </font>
    <font>
      <b/>
      <vertAlign val="superscript"/>
      <sz val="9.25"/>
      <name val="Arial"/>
      <family val="2"/>
    </font>
    <font>
      <b/>
      <vertAlign val="superscript"/>
      <sz val="10.25"/>
      <name val="Arial"/>
      <family val="2"/>
    </font>
    <font>
      <b/>
      <sz val="9.75"/>
      <name val="Arial"/>
      <family val="2"/>
    </font>
    <font>
      <vertAlign val="superscript"/>
      <sz val="9"/>
      <name val="Arial"/>
      <family val="2"/>
    </font>
    <font>
      <sz val="11"/>
      <name val="Times New Roman"/>
      <family val="1"/>
    </font>
    <font>
      <b/>
      <sz val="8"/>
      <name val="Arial"/>
      <family val="2"/>
    </font>
    <font>
      <sz val="9"/>
      <name val="Times New Roman"/>
      <family val="1"/>
    </font>
    <font>
      <b/>
      <sz val="10.5"/>
      <name val="Times New Roman"/>
      <family val="1"/>
    </font>
    <font>
      <sz val="8.75"/>
      <name val="Times New Roman"/>
      <family val="0"/>
    </font>
    <font>
      <b/>
      <sz val="8.75"/>
      <name val="Times New Roman"/>
      <family val="1"/>
    </font>
    <font>
      <b/>
      <sz val="9.75"/>
      <name val="Times New Roman"/>
      <family val="1"/>
    </font>
    <font>
      <b/>
      <sz val="10"/>
      <color indexed="10"/>
      <name val="Arial"/>
      <family val="2"/>
    </font>
    <font>
      <b/>
      <sz val="11"/>
      <color indexed="10"/>
      <name val="Times New Roman"/>
      <family val="1"/>
    </font>
    <font>
      <sz val="10"/>
      <color indexed="8"/>
      <name val="Times New Roman"/>
      <family val="1"/>
    </font>
    <font>
      <sz val="10"/>
      <name val="Georgia"/>
      <family val="1"/>
    </font>
  </fonts>
  <fills count="2">
    <fill>
      <patternFill/>
    </fill>
    <fill>
      <patternFill patternType="gray125"/>
    </fill>
  </fills>
  <borders count="1">
    <border>
      <left/>
      <right/>
      <top/>
      <bottom/>
      <diagonal/>
    </border>
  </borders>
  <cellStyleXfs count="22">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71">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3" fillId="0" borderId="0" xfId="0" applyFont="1" applyAlignment="1">
      <alignment/>
    </xf>
    <xf numFmtId="0" fontId="33"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8"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34" fillId="0" borderId="0" xfId="0" applyNumberFormat="1" applyFont="1" applyAlignment="1" applyProtection="1">
      <alignment horizontal="center"/>
      <protection/>
    </xf>
    <xf numFmtId="0" fontId="14" fillId="0" borderId="0" xfId="0" applyFont="1" applyAlignment="1">
      <alignment horizontal="center"/>
    </xf>
    <xf numFmtId="0" fontId="8" fillId="0" borderId="0" xfId="0" applyNumberFormat="1" applyFont="1" applyAlignment="1">
      <alignment horizontal="center"/>
    </xf>
    <xf numFmtId="171" fontId="34" fillId="0" borderId="0" xfId="0" applyNumberFormat="1" applyFont="1" applyAlignment="1">
      <alignment horizontal="center"/>
    </xf>
    <xf numFmtId="175" fontId="34" fillId="0" borderId="0" xfId="0" applyNumberFormat="1" applyFont="1" applyAlignment="1" applyProtection="1">
      <alignment horizontal="center"/>
      <protection locked="0"/>
    </xf>
    <xf numFmtId="175" fontId="34" fillId="0" borderId="0" xfId="0" applyNumberFormat="1" applyFont="1" applyAlignment="1">
      <alignment horizontal="center"/>
    </xf>
    <xf numFmtId="0" fontId="8" fillId="0" borderId="0" xfId="0" applyFont="1" applyAlignment="1">
      <alignment horizontal="center"/>
    </xf>
    <xf numFmtId="0" fontId="34" fillId="0" borderId="0" xfId="0" applyFont="1" applyAlignment="1">
      <alignment horizontal="center"/>
    </xf>
    <xf numFmtId="0" fontId="14" fillId="0" borderId="0" xfId="0" applyFont="1" applyAlignment="1">
      <alignment horizontal="left"/>
    </xf>
    <xf numFmtId="2" fontId="8" fillId="0" borderId="0" xfId="0" applyNumberFormat="1" applyFont="1" applyAlignment="1">
      <alignment horizontal="center" vertical="center"/>
    </xf>
    <xf numFmtId="0" fontId="8"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5" fillId="0" borderId="0" xfId="0" applyNumberFormat="1" applyFont="1" applyAlignment="1">
      <alignment/>
    </xf>
    <xf numFmtId="0" fontId="11" fillId="0" borderId="0" xfId="0" applyFont="1" applyAlignment="1">
      <alignment/>
    </xf>
    <xf numFmtId="0" fontId="13" fillId="0" borderId="0" xfId="0" applyFont="1" applyAlignment="1">
      <alignment horizontal="center"/>
    </xf>
    <xf numFmtId="171" fontId="1" fillId="0" borderId="0" xfId="0" applyNumberFormat="1" applyFont="1" applyAlignment="1">
      <alignment/>
    </xf>
    <xf numFmtId="170" fontId="33" fillId="0" borderId="0" xfId="0" applyNumberFormat="1" applyFont="1" applyAlignment="1">
      <alignment/>
    </xf>
    <xf numFmtId="170" fontId="33" fillId="0" borderId="0" xfId="0" applyNumberFormat="1" applyFont="1" applyAlignment="1" applyProtection="1">
      <alignment/>
      <protection locked="0"/>
    </xf>
    <xf numFmtId="0" fontId="34" fillId="0" borderId="0" xfId="0" applyFont="1" applyAlignment="1">
      <alignment/>
    </xf>
    <xf numFmtId="171" fontId="40" fillId="0" borderId="0" xfId="0" applyNumberFormat="1" applyFont="1" applyAlignment="1">
      <alignment horizontal="center"/>
    </xf>
    <xf numFmtId="170" fontId="41" fillId="0" borderId="0" xfId="0" applyNumberFormat="1" applyFont="1" applyAlignment="1">
      <alignment horizontal="center"/>
    </xf>
    <xf numFmtId="171" fontId="0" fillId="0" borderId="0" xfId="0" applyNumberFormat="1" applyFont="1" applyAlignment="1">
      <alignment horizontal="right"/>
    </xf>
    <xf numFmtId="2" fontId="1" fillId="0" borderId="0" xfId="0" applyNumberFormat="1" applyFont="1" applyAlignment="1" applyProtection="1">
      <alignment horizontal="right"/>
      <protection/>
    </xf>
    <xf numFmtId="171" fontId="0" fillId="0" borderId="0" xfId="0" applyNumberFormat="1" applyFont="1" applyAlignment="1">
      <alignment/>
    </xf>
    <xf numFmtId="171" fontId="42" fillId="0" borderId="0" xfId="0" applyNumberFormat="1" applyFont="1" applyAlignment="1">
      <alignment/>
    </xf>
    <xf numFmtId="171" fontId="0" fillId="0" borderId="0" xfId="0" applyNumberFormat="1" applyFont="1" applyAlignment="1">
      <alignment horizontal="right" vertical="center"/>
    </xf>
    <xf numFmtId="2" fontId="33" fillId="0" borderId="0" xfId="0" applyNumberFormat="1" applyFont="1" applyAlignment="1" applyProtection="1">
      <alignment horizontal="right" vertical="center"/>
      <protection/>
    </xf>
    <xf numFmtId="171" fontId="0" fillId="0" borderId="0" xfId="0" applyNumberFormat="1" applyAlignment="1" applyProtection="1">
      <alignment/>
      <protection/>
    </xf>
    <xf numFmtId="2" fontId="33" fillId="0" borderId="0" xfId="0" applyNumberFormat="1" applyFont="1" applyAlignment="1" applyProtection="1">
      <alignment/>
      <protection/>
    </xf>
    <xf numFmtId="171" fontId="42" fillId="0" borderId="0" xfId="0" applyNumberFormat="1" applyFont="1" applyAlignment="1">
      <alignment horizontal="right"/>
    </xf>
    <xf numFmtId="2" fontId="1" fillId="0" borderId="0" xfId="20" applyNumberFormat="1" applyFont="1" applyAlignment="1" applyProtection="1">
      <alignment horizontal="right" vertical="center"/>
      <protection/>
    </xf>
    <xf numFmtId="171" fontId="0" fillId="0" borderId="0" xfId="0" applyNumberFormat="1" applyFont="1" applyBorder="1" applyAlignment="1" applyProtection="1">
      <alignment horizontal="right"/>
      <protection locked="0"/>
    </xf>
    <xf numFmtId="171" fontId="0" fillId="0" borderId="0" xfId="0" applyNumberFormat="1" applyFont="1" applyAlignment="1" applyProtection="1">
      <alignment horizontal="right"/>
      <protection locked="0"/>
    </xf>
    <xf numFmtId="171" fontId="0" fillId="0" borderId="0" xfId="20" applyNumberFormat="1" applyFont="1" applyAlignment="1">
      <alignment/>
    </xf>
    <xf numFmtId="171" fontId="0" fillId="0" borderId="0" xfId="0" applyNumberFormat="1" applyFont="1" applyBorder="1" applyAlignment="1" applyProtection="1">
      <alignment horizontal="right" vertical="center"/>
      <protection locked="0"/>
    </xf>
    <xf numFmtId="178" fontId="1" fillId="0" borderId="0" xfId="0" applyNumberFormat="1" applyFont="1" applyAlignment="1">
      <alignment/>
    </xf>
    <xf numFmtId="179" fontId="1" fillId="0" borderId="0" xfId="0" applyNumberFormat="1" applyFont="1" applyAlignment="1">
      <alignment/>
    </xf>
    <xf numFmtId="2" fontId="33" fillId="0" borderId="0" xfId="0" applyNumberFormat="1" applyFont="1" applyAlignment="1" applyProtection="1">
      <alignment horizontal="right"/>
      <protection/>
    </xf>
    <xf numFmtId="0" fontId="1" fillId="0" borderId="0" xfId="0" applyFont="1" applyAlignment="1">
      <alignment horizontal="right"/>
    </xf>
    <xf numFmtId="178" fontId="43" fillId="0" borderId="0" xfId="0" applyNumberFormat="1" applyFont="1" applyAlignment="1">
      <alignment/>
    </xf>
    <xf numFmtId="2" fontId="1" fillId="0" borderId="0" xfId="0" applyNumberFormat="1" applyFont="1" applyAlignment="1">
      <alignment horizontal="right"/>
    </xf>
    <xf numFmtId="178" fontId="4"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SUMMARY!$B$17:$M$17</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SUMMARY!$B$16:$M$16</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SUMMARY!$A$15</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SUMMARY!$B$15:$M$15</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SUMMARY!$A$14</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SUMMARY!$B$14:$M$14</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SUMMARY!$A$13</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SUMMARY!$B$13:$M$13</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1.157709677419355</c:v>
                </c:pt>
                <c:pt idx="1">
                  <c:v>1.6120689655172413</c:v>
                </c:pt>
                <c:pt idx="2">
                  <c:v>3.201806451612904</c:v>
                </c:pt>
                <c:pt idx="3">
                  <c:v>5.394266666666667</c:v>
                </c:pt>
                <c:pt idx="4">
                  <c:v>5.739548387096773</c:v>
                </c:pt>
                <c:pt idx="5">
                  <c:v>6.086999999999999</c:v>
                </c:pt>
                <c:pt idx="6">
                  <c:v>5.658</c:v>
                </c:pt>
                <c:pt idx="7">
                  <c:v>5.91535483870968</c:v>
                </c:pt>
                <c:pt idx="8">
                  <c:v>3.8825333333333294</c:v>
                </c:pt>
                <c:pt idx="9">
                  <c:v>2.436903225806455</c:v>
                </c:pt>
                <c:pt idx="10">
                  <c:v>0.8595666666666678</c:v>
                </c:pt>
                <c:pt idx="11">
                  <c:v>0.5940967741935457</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SUMMARY!$B$8:$M$8</c:f>
              <c:numCache>
                <c:ptCount val="12"/>
                <c:pt idx="0">
                  <c:v>0.8379354838709677</c:v>
                </c:pt>
                <c:pt idx="1">
                  <c:v>0.9408928571428571</c:v>
                </c:pt>
                <c:pt idx="2">
                  <c:v>3.05241935483871</c:v>
                </c:pt>
                <c:pt idx="3">
                  <c:v>6.444733333333333</c:v>
                </c:pt>
                <c:pt idx="4">
                  <c:v>0.6547096774193564</c:v>
                </c:pt>
                <c:pt idx="5">
                  <c:v>6.728733333333333</c:v>
                </c:pt>
                <c:pt idx="6">
                  <c:v>6.46393548387097</c:v>
                </c:pt>
                <c:pt idx="7">
                  <c:v>4.609290322580643</c:v>
                </c:pt>
                <c:pt idx="8">
                  <c:v>3.5257666666666676</c:v>
                </c:pt>
                <c:pt idx="9">
                  <c:v>2.338580645161297</c:v>
                </c:pt>
                <c:pt idx="10">
                  <c:v>0.7150666666666666</c:v>
                </c:pt>
                <c:pt idx="11">
                  <c:v>0.25629032258065043</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SUMMARY!$B$7:$M$7</c:f>
              <c:numCache>
                <c:ptCount val="12"/>
                <c:pt idx="0">
                  <c:v>0.6230967741935494</c:v>
                </c:pt>
                <c:pt idx="1">
                  <c:v>1.6020333333333308</c:v>
                </c:pt>
                <c:pt idx="2">
                  <c:v>3.0509354838709664</c:v>
                </c:pt>
                <c:pt idx="3">
                  <c:v>3.9021666666666683</c:v>
                </c:pt>
                <c:pt idx="4">
                  <c:v>4.393741935483871</c:v>
                </c:pt>
                <c:pt idx="5">
                  <c:v>4.885967741935481</c:v>
                </c:pt>
                <c:pt idx="6">
                  <c:v>5.458</c:v>
                </c:pt>
                <c:pt idx="7">
                  <c:v>6.122709677419356</c:v>
                </c:pt>
                <c:pt idx="8">
                  <c:v>6.4002</c:v>
                </c:pt>
                <c:pt idx="9">
                  <c:v>3.5407096774193554</c:v>
                </c:pt>
                <c:pt idx="10">
                  <c:v>0.9753214285714285</c:v>
                </c:pt>
                <c:pt idx="11">
                  <c:v>0.9148387096774193</c:v>
                </c:pt>
              </c:numCache>
            </c:numRef>
          </c:val>
        </c:ser>
        <c:ser>
          <c:idx val="11"/>
          <c:order val="11"/>
          <c:tx>
            <c:strRef>
              <c:f>SUMMARY!$A$6</c:f>
              <c:strCache>
                <c:ptCount val="1"/>
                <c:pt idx="0">
                  <c:v>2012</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SUMMARY!$B$6:$M$6</c:f>
              <c:numCache>
                <c:ptCount val="12"/>
                <c:pt idx="0">
                  <c:v>0.767</c:v>
                </c:pt>
                <c:pt idx="1">
                  <c:v>1.733</c:v>
                </c:pt>
                <c:pt idx="2">
                  <c:v>4.001</c:v>
                </c:pt>
                <c:pt idx="3">
                  <c:v>3.783</c:v>
                </c:pt>
                <c:pt idx="4">
                  <c:v>5.957</c:v>
                </c:pt>
                <c:pt idx="5">
                  <c:v>4.918833333333331</c:v>
                </c:pt>
                <c:pt idx="6">
                  <c:v>5.34</c:v>
                </c:pt>
                <c:pt idx="7">
                  <c:v>5.85</c:v>
                </c:pt>
                <c:pt idx="8">
                  <c:v>4.589</c:v>
                </c:pt>
                <c:pt idx="9">
                  <c:v>2.179</c:v>
                </c:pt>
                <c:pt idx="10">
                  <c:v>1.094</c:v>
                </c:pt>
                <c:pt idx="11">
                  <c:v>0.342</c:v>
                </c:pt>
              </c:numCache>
            </c:numRef>
          </c:val>
        </c:ser>
        <c:ser>
          <c:idx val="12"/>
          <c:order val="12"/>
          <c:tx>
            <c:v>2013</c:v>
          </c:tx>
          <c:invertIfNegative val="0"/>
          <c:extLst>
            <c:ext xmlns:c14="http://schemas.microsoft.com/office/drawing/2007/8/2/chart" uri="{6F2FDCE9-48DA-4B69-8628-5D25D57E5C99}">
              <c14:invertSolidFillFmt>
                <c14:spPr>
                  <a:solidFill>
                    <a:srgbClr val="000000"/>
                  </a:solidFill>
                </c14:spPr>
              </c14:invertSolidFillFmt>
            </c:ext>
          </c:extLst>
          <c:val>
            <c:numRef>
              <c:f>SUMMARY!$B$5:$M$5</c:f>
              <c:numCache>
                <c:ptCount val="12"/>
                <c:pt idx="0">
                  <c:v>0.8286451612903225</c:v>
                </c:pt>
                <c:pt idx="1">
                  <c:v>1.468448275862069</c:v>
                </c:pt>
                <c:pt idx="2">
                  <c:v>2.2652580645161295</c:v>
                </c:pt>
                <c:pt idx="3">
                  <c:v>4.840833333333333</c:v>
                </c:pt>
                <c:pt idx="4">
                  <c:v>4.691806451612902</c:v>
                </c:pt>
                <c:pt idx="5">
                  <c:v>5.3820666666666686</c:v>
                </c:pt>
                <c:pt idx="6">
                  <c:v>6.539870967741935</c:v>
                </c:pt>
                <c:pt idx="7">
                  <c:v>6.260612903225804</c:v>
                </c:pt>
                <c:pt idx="8">
                  <c:v>3.882099999999999</c:v>
                </c:pt>
                <c:pt idx="9">
                  <c:v>2.4897419354838717</c:v>
                </c:pt>
                <c:pt idx="10">
                  <c:v>0.6398333333333388</c:v>
                </c:pt>
                <c:pt idx="11">
                  <c:v>0.8612903225806466</c:v>
                </c:pt>
              </c:numCache>
            </c:numRef>
          </c:val>
        </c:ser>
        <c:ser>
          <c:idx val="13"/>
          <c:order val="13"/>
          <c:tx>
            <c:v>2014</c:v>
          </c:tx>
          <c:invertIfNegative val="0"/>
          <c:extLst>
            <c:ext xmlns:c14="http://schemas.microsoft.com/office/drawing/2007/8/2/chart" uri="{6F2FDCE9-48DA-4B69-8628-5D25D57E5C99}">
              <c14:invertSolidFillFmt>
                <c14:spPr>
                  <a:solidFill>
                    <a:srgbClr val="000000"/>
                  </a:solidFill>
                </c14:spPr>
              </c14:invertSolidFillFmt>
            </c:ext>
          </c:extLst>
          <c:val>
            <c:numRef>
              <c:f>SUMMARY!$B$4:$M$4</c:f>
              <c:numCache>
                <c:ptCount val="12"/>
                <c:pt idx="0">
                  <c:v>0.5790322580645161</c:v>
                </c:pt>
                <c:pt idx="1">
                  <c:v>0</c:v>
                </c:pt>
                <c:pt idx="2">
                  <c:v>0</c:v>
                </c:pt>
                <c:pt idx="3">
                  <c:v>0</c:v>
                </c:pt>
                <c:pt idx="4">
                  <c:v>0</c:v>
                </c:pt>
                <c:pt idx="5">
                  <c:v>0</c:v>
                </c:pt>
                <c:pt idx="6">
                  <c:v>0</c:v>
                </c:pt>
                <c:pt idx="7">
                  <c:v>0</c:v>
                </c:pt>
                <c:pt idx="8">
                  <c:v>0</c:v>
                </c:pt>
                <c:pt idx="9">
                  <c:v>0</c:v>
                </c:pt>
                <c:pt idx="10">
                  <c:v>0</c:v>
                </c:pt>
                <c:pt idx="11">
                  <c:v>0</c:v>
                </c:pt>
              </c:numCache>
            </c:numRef>
          </c:val>
        </c:ser>
        <c:axId val="37608090"/>
        <c:axId val="2928491"/>
      </c:barChart>
      <c:catAx>
        <c:axId val="37608090"/>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2928491"/>
        <c:crosses val="autoZero"/>
        <c:auto val="1"/>
        <c:lblOffset val="100"/>
        <c:noMultiLvlLbl val="0"/>
      </c:catAx>
      <c:valAx>
        <c:axId val="2928491"/>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37608090"/>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19425"/>
          <c:w val="0.0625"/>
          <c:h val="0.3605"/>
        </c:manualLayout>
      </c:layout>
      <c:overlay val="0"/>
      <c:spPr>
        <a:solidFill>
          <a:srgbClr val="FFFFFF"/>
        </a:solidFill>
      </c:spPr>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2014</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0.419</c:v>
                </c:pt>
                <c:pt idx="1">
                  <c:v>1.002</c:v>
                </c:pt>
                <c:pt idx="2">
                  <c:v>0.5509999999999999</c:v>
                </c:pt>
                <c:pt idx="3">
                  <c:v>0.06800000000000006</c:v>
                </c:pt>
                <c:pt idx="4">
                  <c:v>2.2619999999999996</c:v>
                </c:pt>
                <c:pt idx="5">
                  <c:v>1.5150000000000006</c:v>
                </c:pt>
                <c:pt idx="6">
                  <c:v>0.2320000000000002</c:v>
                </c:pt>
                <c:pt idx="7">
                  <c:v>0.06799999999999962</c:v>
                </c:pt>
                <c:pt idx="8">
                  <c:v>0</c:v>
                </c:pt>
                <c:pt idx="9">
                  <c:v>1.237</c:v>
                </c:pt>
                <c:pt idx="10">
                  <c:v>1.4099999999999993</c:v>
                </c:pt>
                <c:pt idx="11">
                  <c:v>2.9720000000000013</c:v>
                </c:pt>
                <c:pt idx="12">
                  <c:v>0.29299999999999926</c:v>
                </c:pt>
                <c:pt idx="13">
                  <c:v>0</c:v>
                </c:pt>
                <c:pt idx="14">
                  <c:v>0</c:v>
                </c:pt>
                <c:pt idx="15">
                  <c:v>0</c:v>
                </c:pt>
                <c:pt idx="16">
                  <c:v>0.3620000000000001</c:v>
                </c:pt>
                <c:pt idx="17">
                  <c:v>0.3800000000000008</c:v>
                </c:pt>
                <c:pt idx="18">
                  <c:v>0</c:v>
                </c:pt>
                <c:pt idx="19">
                  <c:v>0</c:v>
                </c:pt>
                <c:pt idx="20">
                  <c:v>0</c:v>
                </c:pt>
                <c:pt idx="21">
                  <c:v>0.6959999999999997</c:v>
                </c:pt>
                <c:pt idx="22">
                  <c:v>0</c:v>
                </c:pt>
                <c:pt idx="23">
                  <c:v>1.1819999999999986</c:v>
                </c:pt>
                <c:pt idx="24">
                  <c:v>0</c:v>
                </c:pt>
                <c:pt idx="25">
                  <c:v>0</c:v>
                </c:pt>
                <c:pt idx="26">
                  <c:v>0.43700000000000117</c:v>
                </c:pt>
                <c:pt idx="27">
                  <c:v>0</c:v>
                </c:pt>
                <c:pt idx="28">
                  <c:v>1.7589999999999986</c:v>
                </c:pt>
                <c:pt idx="29">
                  <c:v>0</c:v>
                </c:pt>
                <c:pt idx="30">
                  <c:v>1.1050000000000004</c:v>
                </c:pt>
              </c:numCache>
            </c:numRef>
          </c:val>
        </c:ser>
        <c:axId val="37040437"/>
        <c:axId val="64928478"/>
      </c:barChart>
      <c:catAx>
        <c:axId val="3704043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4928478"/>
        <c:crosses val="autoZero"/>
        <c:auto val="1"/>
        <c:lblOffset val="100"/>
        <c:noMultiLvlLbl val="0"/>
      </c:catAx>
      <c:valAx>
        <c:axId val="6492847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3704043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2014</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47485391"/>
        <c:axId val="24715336"/>
      </c:barChart>
      <c:catAx>
        <c:axId val="4748539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4715336"/>
        <c:crosses val="autoZero"/>
        <c:auto val="1"/>
        <c:lblOffset val="100"/>
        <c:noMultiLvlLbl val="0"/>
      </c:catAx>
      <c:valAx>
        <c:axId val="2471533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4748539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2014</a:t>
            </a:r>
          </a:p>
        </c:rich>
      </c:tx>
      <c:layout/>
      <c:spPr>
        <a:noFill/>
        <a:ln>
          <a:noFill/>
        </a:ln>
      </c:spPr>
    </c:title>
    <c:plotArea>
      <c:layout>
        <c:manualLayout>
          <c:xMode val="edge"/>
          <c:yMode val="edge"/>
          <c:x val="0.03525"/>
          <c:y val="0.104"/>
          <c:w val="0.88225"/>
          <c:h val="0.838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21111433"/>
        <c:axId val="55785170"/>
      </c:barChart>
      <c:catAx>
        <c:axId val="2111143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5785170"/>
        <c:crosses val="autoZero"/>
        <c:auto val="1"/>
        <c:lblOffset val="100"/>
        <c:noMultiLvlLbl val="0"/>
      </c:catAx>
      <c:valAx>
        <c:axId val="5578517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2111143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2014</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32304483"/>
        <c:axId val="22304892"/>
      </c:barChart>
      <c:catAx>
        <c:axId val="3230448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2304892"/>
        <c:crosses val="autoZero"/>
        <c:auto val="1"/>
        <c:lblOffset val="100"/>
        <c:noMultiLvlLbl val="0"/>
      </c:catAx>
      <c:valAx>
        <c:axId val="2230489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3230448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2014</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66526301"/>
        <c:axId val="61865798"/>
      </c:barChart>
      <c:catAx>
        <c:axId val="6652630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1865798"/>
        <c:crosses val="autoZero"/>
        <c:auto val="1"/>
        <c:lblOffset val="100"/>
        <c:noMultiLvlLbl val="0"/>
      </c:catAx>
      <c:valAx>
        <c:axId val="6186579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6652630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2014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19921271"/>
        <c:axId val="45073712"/>
      </c:barChart>
      <c:catAx>
        <c:axId val="1992127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5073712"/>
        <c:crosses val="autoZero"/>
        <c:auto val="1"/>
        <c:lblOffset val="100"/>
        <c:noMultiLvlLbl val="0"/>
      </c:catAx>
      <c:valAx>
        <c:axId val="4507371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1992127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2014</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3010225"/>
        <c:axId val="27092026"/>
      </c:barChart>
      <c:catAx>
        <c:axId val="301022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7092026"/>
        <c:crosses val="autoZero"/>
        <c:auto val="1"/>
        <c:lblOffset val="100"/>
        <c:noMultiLvlLbl val="0"/>
      </c:catAx>
      <c:valAx>
        <c:axId val="2709202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01022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2014</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42501643"/>
        <c:axId val="46970468"/>
      </c:barChart>
      <c:catAx>
        <c:axId val="4250164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6970468"/>
        <c:crosses val="autoZero"/>
        <c:auto val="1"/>
        <c:lblOffset val="100"/>
        <c:noMultiLvlLbl val="0"/>
      </c:catAx>
      <c:valAx>
        <c:axId val="4697046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250164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2014</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20081029"/>
        <c:axId val="46511534"/>
      </c:barChart>
      <c:catAx>
        <c:axId val="2008102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6511534"/>
        <c:crosses val="autoZero"/>
        <c:auto val="1"/>
        <c:lblOffset val="100"/>
        <c:noMultiLvlLbl val="0"/>
      </c:catAx>
      <c:valAx>
        <c:axId val="4651153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008102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2014</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15950623"/>
        <c:axId val="9337880"/>
      </c:barChart>
      <c:catAx>
        <c:axId val="1595062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9337880"/>
        <c:crosses val="autoZero"/>
        <c:auto val="1"/>
        <c:lblOffset val="100"/>
        <c:noMultiLvlLbl val="0"/>
      </c:catAx>
      <c:valAx>
        <c:axId val="933788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595062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4"/>
          <c:w val="0.878"/>
          <c:h val="0.749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SUMMARY!$B$21:$M$21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SUMMARY!$B$35:$M$35</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SUMMARY!$B$21:$M$21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SUMMARY!$B$34:$M$34</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SUMMARY!$A$33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SUMMARY!$B$33:$M$33</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SUMMARY!$A$32</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SUMMARY!$B$32:$M$32</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SUMMARY!$A$31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SUMMARY!$B$31:$M$31</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SUMMARY!$B$30:$M$30</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SUMMARY!$B$29:$M$29</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SUMMARY!$B$28:$M$28</c:f>
              <c:numCache>
                <c:ptCount val="12"/>
                <c:pt idx="0">
                  <c:v>20.188</c:v>
                </c:pt>
                <c:pt idx="1">
                  <c:v>78.048</c:v>
                </c:pt>
                <c:pt idx="2">
                  <c:v>66.55300000000001</c:v>
                </c:pt>
                <c:pt idx="3">
                  <c:v>135.12599999999998</c:v>
                </c:pt>
                <c:pt idx="4">
                  <c:v>195.17</c:v>
                </c:pt>
                <c:pt idx="5">
                  <c:v>178.93800000000005</c:v>
                </c:pt>
                <c:pt idx="6">
                  <c:v>152.965</c:v>
                </c:pt>
                <c:pt idx="7">
                  <c:v>133.77700000000004</c:v>
                </c:pt>
                <c:pt idx="8">
                  <c:v>118.221</c:v>
                </c:pt>
                <c:pt idx="9">
                  <c:v>83.13300000000004</c:v>
                </c:pt>
                <c:pt idx="10">
                  <c:v>32.61199999999985</c:v>
                </c:pt>
                <c:pt idx="11">
                  <c:v>27.455000000000155</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SUMMARY!$B$27:$M$27</c:f>
              <c:numCache>
                <c:ptCount val="12"/>
                <c:pt idx="0">
                  <c:v>35.889</c:v>
                </c:pt>
                <c:pt idx="1">
                  <c:v>46.75</c:v>
                </c:pt>
                <c:pt idx="2">
                  <c:v>99.25600000000001</c:v>
                </c:pt>
                <c:pt idx="3">
                  <c:v>161.828</c:v>
                </c:pt>
                <c:pt idx="4">
                  <c:v>177.926</c:v>
                </c:pt>
                <c:pt idx="5">
                  <c:v>182.61</c:v>
                </c:pt>
                <c:pt idx="6">
                  <c:v>175.39800000000002</c:v>
                </c:pt>
                <c:pt idx="7">
                  <c:v>183.3760000000001</c:v>
                </c:pt>
                <c:pt idx="8">
                  <c:v>116.47599999999989</c:v>
                </c:pt>
                <c:pt idx="9">
                  <c:v>75.5440000000001</c:v>
                </c:pt>
                <c:pt idx="10">
                  <c:v>25.787000000000035</c:v>
                </c:pt>
                <c:pt idx="11">
                  <c:v>18.416999999999916</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FFFF"/>
              </a:solidFill>
            </c:spPr>
          </c:dPt>
          <c:dPt>
            <c:idx val="9"/>
            <c:invertIfNegative val="0"/>
            <c:spPr>
              <a:solidFill>
                <a:srgbClr val="00FFFF"/>
              </a:solidFill>
            </c:spPr>
          </c:dPt>
          <c:val>
            <c:numRef>
              <c:f>SUMMARY!$B$26:$M$26</c:f>
              <c:numCache>
                <c:ptCount val="12"/>
                <c:pt idx="0">
                  <c:v>25.976</c:v>
                </c:pt>
                <c:pt idx="1">
                  <c:v>26.345</c:v>
                </c:pt>
                <c:pt idx="2">
                  <c:v>94.625</c:v>
                </c:pt>
                <c:pt idx="3">
                  <c:v>193.34199999999998</c:v>
                </c:pt>
                <c:pt idx="4">
                  <c:v>20.29600000000005</c:v>
                </c:pt>
                <c:pt idx="5">
                  <c:v>201.86199999999997</c:v>
                </c:pt>
                <c:pt idx="6">
                  <c:v>200.38200000000006</c:v>
                </c:pt>
                <c:pt idx="7">
                  <c:v>142.88799999999992</c:v>
                </c:pt>
                <c:pt idx="8">
                  <c:v>105.77300000000002</c:v>
                </c:pt>
                <c:pt idx="9">
                  <c:v>72.49600000000021</c:v>
                </c:pt>
                <c:pt idx="10">
                  <c:v>21.451999999999998</c:v>
                </c:pt>
                <c:pt idx="11">
                  <c:v>7.945000000000164</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SUMMARY!$B$25:$M$25</c:f>
              <c:numCache>
                <c:ptCount val="12"/>
                <c:pt idx="0">
                  <c:v>19.31600000000003</c:v>
                </c:pt>
                <c:pt idx="1">
                  <c:v>48.06099999999992</c:v>
                </c:pt>
                <c:pt idx="2">
                  <c:v>94.57899999999995</c:v>
                </c:pt>
                <c:pt idx="3">
                  <c:v>117.065</c:v>
                </c:pt>
                <c:pt idx="4">
                  <c:v>136.20600000000002</c:v>
                </c:pt>
                <c:pt idx="5">
                  <c:v>151.465</c:v>
                </c:pt>
                <c:pt idx="6">
                  <c:v>163.74</c:v>
                </c:pt>
                <c:pt idx="7">
                  <c:v>189.80400000000003</c:v>
                </c:pt>
                <c:pt idx="8">
                  <c:v>192.006</c:v>
                </c:pt>
                <c:pt idx="9">
                  <c:v>109.76200000000001</c:v>
                </c:pt>
                <c:pt idx="10">
                  <c:v>27.308999999999997</c:v>
                </c:pt>
                <c:pt idx="11">
                  <c:v>28.36</c:v>
                </c:pt>
              </c:numCache>
            </c:numRef>
          </c:val>
        </c:ser>
        <c:ser>
          <c:idx val="11"/>
          <c:order val="11"/>
          <c:tx>
            <c:strRef>
              <c:f>SUMMARY!$A$24</c:f>
              <c:strCache>
                <c:ptCount val="1"/>
                <c:pt idx="0">
                  <c:v>2012</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SUMMARY!$B$24:$M$24</c:f>
              <c:numCache>
                <c:ptCount val="12"/>
                <c:pt idx="0">
                  <c:v>23.792</c:v>
                </c:pt>
                <c:pt idx="1">
                  <c:v>50.248999999999995</c:v>
                </c:pt>
                <c:pt idx="2">
                  <c:v>124.037</c:v>
                </c:pt>
                <c:pt idx="3">
                  <c:v>113.48600000000002</c:v>
                </c:pt>
                <c:pt idx="4">
                  <c:v>184.676</c:v>
                </c:pt>
                <c:pt idx="5">
                  <c:v>147.565</c:v>
                </c:pt>
                <c:pt idx="6">
                  <c:v>165.66100000000006</c:v>
                </c:pt>
                <c:pt idx="7">
                  <c:v>181.399</c:v>
                </c:pt>
                <c:pt idx="8">
                  <c:v>137.6690000000001</c:v>
                </c:pt>
                <c:pt idx="9">
                  <c:v>67.54399999999987</c:v>
                </c:pt>
                <c:pt idx="10">
                  <c:v>32.83499999999981</c:v>
                </c:pt>
                <c:pt idx="11">
                  <c:v>10.610000000000127</c:v>
                </c:pt>
              </c:numCache>
            </c:numRef>
          </c:val>
        </c:ser>
        <c:ser>
          <c:idx val="12"/>
          <c:order val="12"/>
          <c:tx>
            <c:v>2013</c:v>
          </c:tx>
          <c:invertIfNegative val="0"/>
          <c:extLst>
            <c:ext xmlns:c14="http://schemas.microsoft.com/office/drawing/2007/8/2/chart" uri="{6F2FDCE9-48DA-4B69-8628-5D25D57E5C99}">
              <c14:invertSolidFillFmt>
                <c14:spPr>
                  <a:solidFill>
                    <a:srgbClr val="000000"/>
                  </a:solidFill>
                </c14:spPr>
              </c14:invertSolidFillFmt>
            </c:ext>
          </c:extLst>
          <c:val>
            <c:numRef>
              <c:f>SUMMARY!$B$23:$M$23</c:f>
              <c:numCache>
                <c:ptCount val="12"/>
                <c:pt idx="0">
                  <c:v>25.688</c:v>
                </c:pt>
                <c:pt idx="1">
                  <c:v>42.585</c:v>
                </c:pt>
                <c:pt idx="2">
                  <c:v>70.22300000000001</c:v>
                </c:pt>
                <c:pt idx="3">
                  <c:v>145.225</c:v>
                </c:pt>
                <c:pt idx="4">
                  <c:v>145.44599999999997</c:v>
                </c:pt>
                <c:pt idx="5">
                  <c:v>161.46200000000005</c:v>
                </c:pt>
                <c:pt idx="6">
                  <c:v>202.736</c:v>
                </c:pt>
                <c:pt idx="7">
                  <c:v>194.07899999999995</c:v>
                </c:pt>
                <c:pt idx="8">
                  <c:v>116.46299999999997</c:v>
                </c:pt>
                <c:pt idx="9">
                  <c:v>77.18200000000002</c:v>
                </c:pt>
                <c:pt idx="10">
                  <c:v>19.195000000000164</c:v>
                </c:pt>
                <c:pt idx="11">
                  <c:v>26.7</c:v>
                </c:pt>
              </c:numCache>
            </c:numRef>
          </c:val>
        </c:ser>
        <c:ser>
          <c:idx val="13"/>
          <c:order val="13"/>
          <c:tx>
            <c:v>2014</c:v>
          </c:tx>
          <c:invertIfNegative val="0"/>
          <c:extLst>
            <c:ext xmlns:c14="http://schemas.microsoft.com/office/drawing/2007/8/2/chart" uri="{6F2FDCE9-48DA-4B69-8628-5D25D57E5C99}">
              <c14:invertSolidFillFmt>
                <c14:spPr>
                  <a:solidFill>
                    <a:srgbClr val="000000"/>
                  </a:solidFill>
                </c14:spPr>
              </c14:invertSolidFillFmt>
            </c:ext>
          </c:extLst>
          <c:val>
            <c:numRef>
              <c:f>SUMMARY!$B$22:$M$22</c:f>
              <c:numCache>
                <c:ptCount val="12"/>
                <c:pt idx="0">
                  <c:v>17.95</c:v>
                </c:pt>
                <c:pt idx="1">
                  <c:v>0</c:v>
                </c:pt>
                <c:pt idx="2">
                  <c:v>0</c:v>
                </c:pt>
                <c:pt idx="3">
                  <c:v>0</c:v>
                </c:pt>
                <c:pt idx="4">
                  <c:v>0</c:v>
                </c:pt>
                <c:pt idx="5">
                  <c:v>0</c:v>
                </c:pt>
                <c:pt idx="6">
                  <c:v>0</c:v>
                </c:pt>
                <c:pt idx="7">
                  <c:v>0</c:v>
                </c:pt>
                <c:pt idx="8">
                  <c:v>0</c:v>
                </c:pt>
                <c:pt idx="9">
                  <c:v>0</c:v>
                </c:pt>
                <c:pt idx="10">
                  <c:v>0</c:v>
                </c:pt>
                <c:pt idx="11">
                  <c:v>0</c:v>
                </c:pt>
              </c:numCache>
            </c:numRef>
          </c:val>
        </c:ser>
        <c:axId val="26356420"/>
        <c:axId val="35881189"/>
      </c:barChart>
      <c:catAx>
        <c:axId val="26356420"/>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35881189"/>
        <c:crosses val="autoZero"/>
        <c:auto val="1"/>
        <c:lblOffset val="100"/>
        <c:noMultiLvlLbl val="0"/>
      </c:catAx>
      <c:valAx>
        <c:axId val="35881189"/>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26356420"/>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334"/>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2014</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16932057"/>
        <c:axId val="18170786"/>
      </c:barChart>
      <c:catAx>
        <c:axId val="1693205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8170786"/>
        <c:crosses val="autoZero"/>
        <c:auto val="1"/>
        <c:lblOffset val="100"/>
        <c:noMultiLvlLbl val="0"/>
      </c:catAx>
      <c:valAx>
        <c:axId val="1817078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693205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2014</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29319347"/>
        <c:axId val="62547532"/>
      </c:barChart>
      <c:catAx>
        <c:axId val="2931934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2547532"/>
        <c:crosses val="autoZero"/>
        <c:auto val="1"/>
        <c:lblOffset val="100"/>
        <c:noMultiLvlLbl val="0"/>
      </c:catAx>
      <c:valAx>
        <c:axId val="6254753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931934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2014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SUMMARY!$B$40:$M$40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SUMMARY!$B$41:$M$41</c:f>
              <c:numCache>
                <c:ptCount val="12"/>
                <c:pt idx="0">
                  <c:v>0.20679723502304148</c:v>
                </c:pt>
                <c:pt idx="1">
                  <c:v>0.10865617433414043</c:v>
                </c:pt>
                <c:pt idx="2">
                  <c:v>0.07123015873015873</c:v>
                </c:pt>
                <c:pt idx="3">
                  <c:v>0.053422619047619045</c:v>
                </c:pt>
                <c:pt idx="4">
                  <c:v>0.042455061494796595</c:v>
                </c:pt>
                <c:pt idx="5">
                  <c:v>0.03541831097079716</c:v>
                </c:pt>
                <c:pt idx="6">
                  <c:v>0.03023921832884097</c:v>
                </c:pt>
                <c:pt idx="7">
                  <c:v>0.02638154027042916</c:v>
                </c:pt>
                <c:pt idx="8">
                  <c:v>0.02348246991104134</c:v>
                </c:pt>
                <c:pt idx="9">
                  <c:v>0.021087875939849624</c:v>
                </c:pt>
                <c:pt idx="10">
                  <c:v>0.019193755346449955</c:v>
                </c:pt>
                <c:pt idx="11">
                  <c:v>0.017563600782778865</c:v>
                </c:pt>
              </c:numCache>
            </c:numRef>
          </c:val>
          <c:smooth val="1"/>
        </c:ser>
        <c:marker val="1"/>
        <c:axId val="54495246"/>
        <c:axId val="20695167"/>
      </c:lineChart>
      <c:catAx>
        <c:axId val="54495246"/>
        <c:scaling>
          <c:orientation val="minMax"/>
        </c:scaling>
        <c:axPos val="b"/>
        <c:delete val="0"/>
        <c:numFmt formatCode="General" sourceLinked="1"/>
        <c:majorTickMark val="out"/>
        <c:minorTickMark val="none"/>
        <c:tickLblPos val="nextTo"/>
        <c:crossAx val="20695167"/>
        <c:crosses val="autoZero"/>
        <c:auto val="1"/>
        <c:lblOffset val="100"/>
        <c:noMultiLvlLbl val="0"/>
      </c:catAx>
      <c:valAx>
        <c:axId val="20695167"/>
        <c:scaling>
          <c:orientation val="minMax"/>
          <c:max val="1.6"/>
        </c:scaling>
        <c:axPos val="l"/>
        <c:majorGridlines/>
        <c:delete val="0"/>
        <c:numFmt formatCode="General" sourceLinked="1"/>
        <c:majorTickMark val="out"/>
        <c:minorTickMark val="none"/>
        <c:tickLblPos val="nextTo"/>
        <c:txPr>
          <a:bodyPr/>
          <a:lstStyle/>
          <a:p>
            <a:pPr>
              <a:defRPr lang="en-US" cap="none" sz="925" b="1" i="0" u="none" baseline="0"/>
            </a:pPr>
          </a:p>
        </c:txPr>
        <c:crossAx val="54495246"/>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PROGNOSE GEGENEREERDE JAARLIJKSE ENERGIEWINST (365 DAGEN)
2014 (systeem 2,8 m2, 150+80 Liter-SOLES-2)</a:t>
            </a:r>
          </a:p>
        </c:rich>
      </c:tx>
      <c:layout/>
      <c:spPr>
        <a:noFill/>
        <a:ln>
          <a:noFill/>
        </a:ln>
      </c:spPr>
    </c:title>
    <c:plotArea>
      <c:layout>
        <c:manualLayout>
          <c:xMode val="edge"/>
          <c:yMode val="edge"/>
          <c:x val="0.03475"/>
          <c:y val="0.111"/>
          <c:w val="0.9535"/>
          <c:h val="0.867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SUMMARY!$B$45:$M$45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SUMMARY!$B$46:$M$46</c:f>
              <c:numCache>
                <c:ptCount val="12"/>
                <c:pt idx="0">
                  <c:v>0.7608483870967742</c:v>
                </c:pt>
                <c:pt idx="1">
                  <c:v>0.3997677966101695</c:v>
                </c:pt>
                <c:pt idx="2">
                  <c:v>0.26206999999999997</c:v>
                </c:pt>
                <c:pt idx="3">
                  <c:v>0.1965525</c:v>
                </c:pt>
                <c:pt idx="4">
                  <c:v>0.15620066225165563</c:v>
                </c:pt>
                <c:pt idx="5">
                  <c:v>0.13031104972375693</c:v>
                </c:pt>
                <c:pt idx="6">
                  <c:v>0.11125613207547169</c:v>
                </c:pt>
                <c:pt idx="7">
                  <c:v>0.09706296296296296</c:v>
                </c:pt>
                <c:pt idx="8">
                  <c:v>0.08639670329670328</c:v>
                </c:pt>
                <c:pt idx="9">
                  <c:v>0.07758651315789475</c:v>
                </c:pt>
                <c:pt idx="10">
                  <c:v>0.07061766467065868</c:v>
                </c:pt>
                <c:pt idx="11">
                  <c:v>0.06462000000000001</c:v>
                </c:pt>
              </c:numCache>
            </c:numRef>
          </c:val>
          <c:smooth val="1"/>
        </c:ser>
        <c:axId val="52038776"/>
        <c:axId val="65695801"/>
      </c:lineChart>
      <c:catAx>
        <c:axId val="52038776"/>
        <c:scaling>
          <c:orientation val="minMax"/>
        </c:scaling>
        <c:axPos val="b"/>
        <c:delete val="0"/>
        <c:numFmt formatCode="General" sourceLinked="1"/>
        <c:majorTickMark val="out"/>
        <c:minorTickMark val="none"/>
        <c:tickLblPos val="nextTo"/>
        <c:crossAx val="65695801"/>
        <c:crosses val="autoZero"/>
        <c:auto val="1"/>
        <c:lblOffset val="100"/>
        <c:noMultiLvlLbl val="0"/>
      </c:catAx>
      <c:valAx>
        <c:axId val="65695801"/>
        <c:scaling>
          <c:orientation val="minMax"/>
          <c:max val="6"/>
        </c:scaling>
        <c:axPos val="l"/>
        <c:title>
          <c:tx>
            <c:rich>
              <a:bodyPr vert="horz" rot="-5400000" anchor="ctr"/>
              <a:lstStyle/>
              <a:p>
                <a:pPr algn="ctr">
                  <a:defRPr/>
                </a:pPr>
                <a:r>
                  <a:rPr lang="en-US" cap="none" sz="950" b="1" i="0" u="none" baseline="0"/>
                  <a:t>GigaJoule</a:t>
                </a:r>
              </a:p>
            </c:rich>
          </c:tx>
          <c:layout/>
          <c:overlay val="0"/>
          <c:spPr>
            <a:noFill/>
            <a:ln>
              <a:noFill/>
            </a:ln>
          </c:spPr>
        </c:title>
        <c:majorGridlines/>
        <c:delete val="0"/>
        <c:numFmt formatCode="General" sourceLinked="1"/>
        <c:majorTickMark val="out"/>
        <c:minorTickMark val="none"/>
        <c:tickLblPos val="nextTo"/>
        <c:crossAx val="52038776"/>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9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Times New Roman"/>
                <a:ea typeface="Times New Roman"/>
                <a:cs typeface="Times New Roman"/>
              </a:rPr>
              <a:t>GEMETEN ENERGIEOPBRENGST /DAG EN PER MAAND
JAAR 2014 </a:t>
            </a:r>
            <a:r>
              <a:rPr lang="en-US" cap="none" sz="850" b="1" i="0" u="none" baseline="0">
                <a:latin typeface="Times New Roman"/>
                <a:ea typeface="Times New Roman"/>
                <a:cs typeface="Times New Roman"/>
              </a:rPr>
              <a:t>(COPYRIGHT LOCUTIS ENERGY SYSTEMS)</a:t>
            </a:r>
            <a:r>
              <a:rPr lang="en-US" cap="none" sz="1825"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75"/>
          <c:w val="0.943"/>
          <c:h val="0.88125"/>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0.419</c:v>
                </c:pt>
                <c:pt idx="1">
                  <c:v>1.002</c:v>
                </c:pt>
                <c:pt idx="2">
                  <c:v>0.5509999999999999</c:v>
                </c:pt>
                <c:pt idx="3">
                  <c:v>0.06800000000000006</c:v>
                </c:pt>
                <c:pt idx="4">
                  <c:v>2.2619999999999996</c:v>
                </c:pt>
                <c:pt idx="5">
                  <c:v>1.5150000000000006</c:v>
                </c:pt>
                <c:pt idx="6">
                  <c:v>0.2320000000000002</c:v>
                </c:pt>
                <c:pt idx="7">
                  <c:v>0.06799999999999962</c:v>
                </c:pt>
                <c:pt idx="8">
                  <c:v>0</c:v>
                </c:pt>
                <c:pt idx="9">
                  <c:v>1.237</c:v>
                </c:pt>
                <c:pt idx="10">
                  <c:v>1.4099999999999993</c:v>
                </c:pt>
                <c:pt idx="11">
                  <c:v>2.9720000000000013</c:v>
                </c:pt>
                <c:pt idx="12">
                  <c:v>0.29299999999999926</c:v>
                </c:pt>
                <c:pt idx="13">
                  <c:v>0</c:v>
                </c:pt>
                <c:pt idx="14">
                  <c:v>0</c:v>
                </c:pt>
                <c:pt idx="15">
                  <c:v>0</c:v>
                </c:pt>
                <c:pt idx="16">
                  <c:v>0.3620000000000001</c:v>
                </c:pt>
                <c:pt idx="17">
                  <c:v>0.3800000000000008</c:v>
                </c:pt>
                <c:pt idx="18">
                  <c:v>0</c:v>
                </c:pt>
                <c:pt idx="19">
                  <c:v>0</c:v>
                </c:pt>
                <c:pt idx="20">
                  <c:v>0</c:v>
                </c:pt>
                <c:pt idx="21">
                  <c:v>0.6959999999999997</c:v>
                </c:pt>
                <c:pt idx="22">
                  <c:v>0</c:v>
                </c:pt>
                <c:pt idx="23">
                  <c:v>1.1819999999999986</c:v>
                </c:pt>
                <c:pt idx="24">
                  <c:v>0</c:v>
                </c:pt>
                <c:pt idx="25">
                  <c:v>0</c:v>
                </c:pt>
                <c:pt idx="26">
                  <c:v>0.43700000000000117</c:v>
                </c:pt>
                <c:pt idx="27">
                  <c:v>0</c:v>
                </c:pt>
                <c:pt idx="28">
                  <c:v>1.7589999999999986</c:v>
                </c:pt>
                <c:pt idx="29">
                  <c:v>0</c:v>
                </c:pt>
                <c:pt idx="30">
                  <c:v>1.1050000000000004</c:v>
                </c:pt>
              </c:numCache>
            </c:numRef>
          </c:val>
          <c:shape val="box"/>
        </c:ser>
        <c:shape val="box"/>
        <c:axId val="54391298"/>
        <c:axId val="19759635"/>
        <c:axId val="43618988"/>
      </c:bar3DChart>
      <c:catAx>
        <c:axId val="54391298"/>
        <c:scaling>
          <c:orientation val="minMax"/>
        </c:scaling>
        <c:axPos val="b"/>
        <c:delete val="0"/>
        <c:numFmt formatCode="General" sourceLinked="1"/>
        <c:majorTickMark val="out"/>
        <c:minorTickMark val="none"/>
        <c:tickLblPos val="low"/>
        <c:txPr>
          <a:bodyPr vert="horz" rot="0"/>
          <a:lstStyle/>
          <a:p>
            <a:pPr>
              <a:defRPr lang="en-US" cap="none" sz="950" b="1" i="0" u="none" baseline="0">
                <a:latin typeface="Times New Roman"/>
                <a:ea typeface="Times New Roman"/>
                <a:cs typeface="Times New Roman"/>
              </a:defRPr>
            </a:pPr>
          </a:p>
        </c:txPr>
        <c:crossAx val="19759635"/>
        <c:crosses val="max"/>
        <c:auto val="1"/>
        <c:lblOffset val="100"/>
        <c:tickLblSkip val="1"/>
        <c:noMultiLvlLbl val="0"/>
      </c:catAx>
      <c:valAx>
        <c:axId val="19759635"/>
        <c:scaling>
          <c:orientation val="minMax"/>
          <c:max val="12"/>
          <c:min val="0"/>
        </c:scaling>
        <c:axPos val="l"/>
        <c:title>
          <c:tx>
            <c:rich>
              <a:bodyPr vert="horz" rot="0" anchor="ctr"/>
              <a:lstStyle/>
              <a:p>
                <a:pPr algn="ctr">
                  <a:defRPr/>
                </a:pPr>
                <a:r>
                  <a:rPr lang="en-US" cap="none" sz="100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00" b="1" i="0" u="none" baseline="0">
                <a:latin typeface="Times New Roman"/>
                <a:ea typeface="Times New Roman"/>
                <a:cs typeface="Times New Roman"/>
              </a:defRPr>
            </a:pPr>
          </a:p>
        </c:txPr>
        <c:crossAx val="54391298"/>
        <c:crossesAt val="1"/>
        <c:crossBetween val="between"/>
        <c:dispUnits/>
        <c:majorUnit val="1"/>
        <c:minorUnit val="0.5"/>
      </c:valAx>
      <c:serAx>
        <c:axId val="43618988"/>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00" b="1" i="0" u="none" baseline="0">
                <a:latin typeface="Times New Roman"/>
                <a:ea typeface="Times New Roman"/>
                <a:cs typeface="Times New Roman"/>
              </a:defRPr>
            </a:pPr>
          </a:p>
        </c:txPr>
        <c:crossAx val="19759635"/>
        <c:crosses val="max"/>
        <c:tickLblSkip val="5"/>
        <c:tickMarkSkip val="1"/>
      </c:serAx>
      <c:spPr>
        <a:solidFill>
          <a:srgbClr val="CCCCFF"/>
        </a:solidFill>
        <a:ln w="3175">
          <a:noFill/>
        </a:ln>
      </c:spPr>
    </c:plotArea>
    <c:legend>
      <c:legendPos val="r"/>
      <c:layout>
        <c:manualLayout>
          <c:xMode val="edge"/>
          <c:yMode val="edge"/>
          <c:x val="0.83375"/>
          <c:y val="0.141"/>
          <c:w val="0.098"/>
          <c:h val="0.3765"/>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DRAAI UREN PER DAG IN 2014
(Model Soles-2, 150+80 Liter opslagvolume, kollector oppervlak 2,8 m2)</a:t>
            </a:r>
          </a:p>
        </c:rich>
      </c:tx>
      <c:layout/>
      <c:spPr>
        <a:noFill/>
        <a:ln>
          <a:noFill/>
        </a:ln>
      </c:spPr>
    </c:title>
    <c:plotArea>
      <c:layout>
        <c:manualLayout>
          <c:xMode val="edge"/>
          <c:yMode val="edge"/>
          <c:x val="0.056"/>
          <c:y val="0.1105"/>
          <c:w val="0.82425"/>
          <c:h val="0.8205"/>
        </c:manualLayout>
      </c:layout>
      <c:lineChart>
        <c:grouping val="standard"/>
        <c:varyColors val="0"/>
        <c:ser>
          <c:idx val="0"/>
          <c:order val="0"/>
          <c:tx>
            <c:strRef>
              <c:f>SUMMARY!$B$87:$B$88</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SUMMARY!$B$89:$B$119</c:f>
              <c:numCache>
                <c:ptCount val="31"/>
                <c:pt idx="0">
                  <c:v>1.9166659</c:v>
                </c:pt>
                <c:pt idx="1">
                  <c:v>2.7499989</c:v>
                </c:pt>
                <c:pt idx="2">
                  <c:v>1.3333328</c:v>
                </c:pt>
                <c:pt idx="3">
                  <c:v>0.9999996</c:v>
                </c:pt>
                <c:pt idx="4">
                  <c:v>4.0833317</c:v>
                </c:pt>
                <c:pt idx="5">
                  <c:v>2.9999988</c:v>
                </c:pt>
                <c:pt idx="6">
                  <c:v>1.8333325999999999</c:v>
                </c:pt>
                <c:pt idx="7">
                  <c:v>0.4999998</c:v>
                </c:pt>
                <c:pt idx="8">
                  <c:v>0</c:v>
                </c:pt>
                <c:pt idx="9">
                  <c:v>3.1666654</c:v>
                </c:pt>
                <c:pt idx="10">
                  <c:v>2.6666656</c:v>
                </c:pt>
                <c:pt idx="11">
                  <c:v>5.4999978</c:v>
                </c:pt>
                <c:pt idx="12">
                  <c:v>0.9999996</c:v>
                </c:pt>
                <c:pt idx="13">
                  <c:v>0</c:v>
                </c:pt>
                <c:pt idx="14">
                  <c:v>0</c:v>
                </c:pt>
                <c:pt idx="15">
                  <c:v>0</c:v>
                </c:pt>
                <c:pt idx="16">
                  <c:v>1.2499995</c:v>
                </c:pt>
                <c:pt idx="17">
                  <c:v>2.3333323999999998</c:v>
                </c:pt>
                <c:pt idx="18">
                  <c:v>0.833333</c:v>
                </c:pt>
                <c:pt idx="19">
                  <c:v>0</c:v>
                </c:pt>
                <c:pt idx="20">
                  <c:v>0</c:v>
                </c:pt>
                <c:pt idx="21">
                  <c:v>2.2499991</c:v>
                </c:pt>
                <c:pt idx="22">
                  <c:v>0</c:v>
                </c:pt>
                <c:pt idx="23">
                  <c:v>2.6666656</c:v>
                </c:pt>
                <c:pt idx="24">
                  <c:v>0</c:v>
                </c:pt>
                <c:pt idx="25">
                  <c:v>0</c:v>
                </c:pt>
                <c:pt idx="26">
                  <c:v>1.666666</c:v>
                </c:pt>
                <c:pt idx="27">
                  <c:v>0</c:v>
                </c:pt>
                <c:pt idx="28">
                  <c:v>4.5833315</c:v>
                </c:pt>
                <c:pt idx="29">
                  <c:v>0</c:v>
                </c:pt>
                <c:pt idx="30">
                  <c:v>5.0833313</c:v>
                </c:pt>
              </c:numCache>
            </c:numRef>
          </c:val>
          <c:smooth val="0"/>
        </c:ser>
        <c:ser>
          <c:idx val="1"/>
          <c:order val="1"/>
          <c:tx>
            <c:strRef>
              <c:f>SUMMARY!$C$87:$C$88</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SUMMARY!$C$89:$C$119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2"/>
          <c:tx>
            <c:strRef>
              <c:f>SUMMARY!$D$87:$D$88</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SUMMARY!$D$89:$D$119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3"/>
          <c:order val="3"/>
          <c:tx>
            <c:strRef>
              <c:f>SUMMARY!$E$87:$E$88</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SUMMARY!$E$89:$E$119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SUMMARY!$F$87:$F$88</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SUMMARY!$F$89:$F$119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1"/>
        </c:ser>
        <c:ser>
          <c:idx val="5"/>
          <c:order val="5"/>
          <c:tx>
            <c:strRef>
              <c:f>SUMMARY!$G$87:$G$88</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SUMMARY!$G$89:$G$119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SUMMARY!$H$87:$H$88</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SUMMARY!$H$89:$H$119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7"/>
          <c:order val="7"/>
          <c:tx>
            <c:strRef>
              <c:f>SUMMARY!$I$87:$I$88</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SUMMARY!$I$89:$I$119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8"/>
          <c:order val="8"/>
          <c:tx>
            <c:strRef>
              <c:f>SUMMARY!$J$87:$J$88</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SUMMARY!$J$89:$J$119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SUMMARY!$K$87:$K$88</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SUMMARY!$K$89:$K$119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0"/>
          <c:order val="10"/>
          <c:tx>
            <c:strRef>
              <c:f>SUMMARY!$L$87:$L$88</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SUMMARY!$L$89:$L$119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1"/>
          <c:order val="11"/>
          <c:tx>
            <c:strRef>
              <c:f>SUMMARY!$M$87:$M$88</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SUMMARY!$A$89:$A$119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SUMMARY!$M$90:$M$119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ropLines/>
        <c:marker val="1"/>
        <c:axId val="57026573"/>
        <c:axId val="43477110"/>
      </c:lineChart>
      <c:catAx>
        <c:axId val="57026573"/>
        <c:scaling>
          <c:orientation val="minMax"/>
        </c:scaling>
        <c:axPos val="b"/>
        <c:title>
          <c:tx>
            <c:rich>
              <a:bodyPr vert="horz" rot="0" anchor="ctr"/>
              <a:lstStyle/>
              <a:p>
                <a:pPr algn="ctr">
                  <a:defRPr/>
                </a:pPr>
                <a:r>
                  <a:rPr lang="en-US" cap="none" sz="1100" b="1" i="0" u="none" baseline="0"/>
                  <a:t>DAG</a:t>
                </a:r>
              </a:p>
            </c:rich>
          </c:tx>
          <c:layout/>
          <c:overlay val="0"/>
          <c:spPr>
            <a:noFill/>
            <a:ln>
              <a:noFill/>
            </a:ln>
          </c:spPr>
        </c:title>
        <c:delete val="0"/>
        <c:numFmt formatCode="General" sourceLinked="1"/>
        <c:majorTickMark val="out"/>
        <c:minorTickMark val="none"/>
        <c:tickLblPos val="nextTo"/>
        <c:crossAx val="43477110"/>
        <c:crossesAt val="0"/>
        <c:auto val="1"/>
        <c:lblOffset val="100"/>
        <c:noMultiLvlLbl val="0"/>
      </c:catAx>
      <c:valAx>
        <c:axId val="43477110"/>
        <c:scaling>
          <c:orientation val="minMax"/>
          <c:max val="12"/>
          <c:min val="0"/>
        </c:scaling>
        <c:axPos val="l"/>
        <c:title>
          <c:tx>
            <c:rich>
              <a:bodyPr vert="horz" rot="0" anchor="ctr"/>
              <a:lstStyle/>
              <a:p>
                <a:pPr algn="ctr">
                  <a:defRPr/>
                </a:pPr>
                <a:r>
                  <a:rPr lang="en-US" cap="none" sz="110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900" b="1" i="0" u="none" baseline="0"/>
            </a:pPr>
          </a:p>
        </c:txPr>
        <c:crossAx val="57026573"/>
        <c:crossesAt val="1"/>
        <c:crossBetween val="between"/>
        <c:dispUnits/>
        <c:majorUnit val="1"/>
        <c:minorUnit val="0.2"/>
      </c:valAx>
      <c:spPr>
        <a:solidFill>
          <a:srgbClr val="C0C0C0"/>
        </a:solidFill>
        <a:ln w="3175">
          <a:noFill/>
        </a:ln>
      </c:spPr>
    </c:plotArea>
    <c:legend>
      <c:legendPos val="r"/>
      <c:layout>
        <c:manualLayout>
          <c:xMode val="edge"/>
          <c:yMode val="edge"/>
          <c:x val="0.88025"/>
          <c:y val="0.01125"/>
        </c:manualLayout>
      </c:layout>
      <c:overlay val="0"/>
    </c:legend>
    <c:plotVisOnly val="1"/>
    <c:dispBlanksAs val="gap"/>
    <c:showDLblsOverMax val="0"/>
  </c:chart>
  <c:spPr>
    <a:noFill/>
    <a:ln>
      <a:noFill/>
    </a:ln>
  </c:spPr>
  <c:txPr>
    <a:bodyPr vert="horz" rot="0"/>
    <a:lstStyle/>
    <a:p>
      <a:pPr>
        <a:defRPr lang="en-US" cap="none" sz="9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GEMIDDELD DAGELIJKS VERMOGEN  2014
(Model Soles-2, 150+80 Liter opslagvolume, kollector oppervlak 2 x 1,4=2,8 m</a:t>
            </a:r>
            <a:r>
              <a:rPr lang="en-US" cap="none" sz="1100" b="1" i="0" u="none" baseline="30000"/>
              <a:t>2</a:t>
            </a:r>
            <a:r>
              <a:rPr lang="en-US" cap="none" sz="1100" b="1" i="0" u="none" baseline="0"/>
              <a:t>)</a:t>
            </a:r>
          </a:p>
        </c:rich>
      </c:tx>
      <c:layout/>
      <c:spPr>
        <a:noFill/>
        <a:ln>
          <a:noFill/>
        </a:ln>
      </c:spPr>
    </c:title>
    <c:plotArea>
      <c:layout>
        <c:manualLayout>
          <c:xMode val="edge"/>
          <c:yMode val="edge"/>
          <c:x val="0.04525"/>
          <c:y val="0.10925"/>
          <c:w val="0.85"/>
          <c:h val="0.82725"/>
        </c:manualLayout>
      </c:layout>
      <c:lineChart>
        <c:grouping val="standard"/>
        <c:varyColors val="0"/>
        <c:ser>
          <c:idx val="1"/>
          <c:order val="0"/>
          <c:tx>
            <c:strRef>
              <c:f>SUMMARY!$B$49:$B$50</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SUMMARY!$B$52:$B$81</c:f>
              <c:numCache>
                <c:ptCount val="30"/>
                <c:pt idx="0">
                  <c:v>0.3643637821091492</c:v>
                </c:pt>
                <c:pt idx="1">
                  <c:v>0.4132501653000661</c:v>
                </c:pt>
                <c:pt idx="2">
                  <c:v>0.06800002720001087</c:v>
                </c:pt>
                <c:pt idx="3">
                  <c:v>0.5539594052572315</c:v>
                </c:pt>
                <c:pt idx="4">
                  <c:v>0.5050002020000808</c:v>
                </c:pt>
                <c:pt idx="5">
                  <c:v>0.12654550516365662</c:v>
                </c:pt>
                <c:pt idx="6">
                  <c:v>0.13600005440002175</c:v>
                </c:pt>
                <c:pt idx="7">
                  <c:v>0</c:v>
                </c:pt>
                <c:pt idx="8">
                  <c:v>0.3906317352000625</c:v>
                </c:pt>
                <c:pt idx="9">
                  <c:v>0.5287502115000846</c:v>
                </c:pt>
                <c:pt idx="10">
                  <c:v>0.5403638525091774</c:v>
                </c:pt>
                <c:pt idx="11">
                  <c:v>0.2930001172000469</c:v>
                </c:pt>
                <c:pt idx="12">
                  <c:v>0</c:v>
                </c:pt>
                <c:pt idx="13">
                  <c:v>0</c:v>
                </c:pt>
                <c:pt idx="14">
                  <c:v>0</c:v>
                </c:pt>
                <c:pt idx="15">
                  <c:v>0.2896001158400463</c:v>
                </c:pt>
                <c:pt idx="16">
                  <c:v>0.1148571888000184</c:v>
                </c:pt>
                <c:pt idx="17">
                  <c:v>0.1344000537600215</c:v>
                </c:pt>
                <c:pt idx="18">
                  <c:v>0</c:v>
                </c:pt>
                <c:pt idx="19">
                  <c:v>0</c:v>
                </c:pt>
                <c:pt idx="20">
                  <c:v>0.30933345706671617</c:v>
                </c:pt>
                <c:pt idx="21">
                  <c:v>0</c:v>
                </c:pt>
                <c:pt idx="22">
                  <c:v>0.4432501773000709</c:v>
                </c:pt>
                <c:pt idx="23">
                  <c:v>0</c:v>
                </c:pt>
                <c:pt idx="24">
                  <c:v>0</c:v>
                </c:pt>
                <c:pt idx="25">
                  <c:v>0.262200104880042</c:v>
                </c:pt>
                <c:pt idx="26">
                  <c:v>0</c:v>
                </c:pt>
                <c:pt idx="27">
                  <c:v>0.38378197169460687</c:v>
                </c:pt>
                <c:pt idx="28">
                  <c:v>0</c:v>
                </c:pt>
                <c:pt idx="29">
                  <c:v>0.2173771361311823</c:v>
                </c:pt>
              </c:numCache>
            </c:numRef>
          </c:val>
          <c:smooth val="0"/>
        </c:ser>
        <c:ser>
          <c:idx val="0"/>
          <c:order val="1"/>
          <c:tx>
            <c:strRef>
              <c:f>SUMMARY!$C$49:$C$50</c:f>
              <c:strCache>
                <c:ptCount val="1"/>
                <c:pt idx="0">
                  <c:v>FEBRUARI</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SUMMARY!$C$51:$C$81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2"/>
          <c:tx>
            <c:strRef>
              <c:f>SUMMARY!$D$49:$D$50</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SUMMARY!$D$51:$D$81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3"/>
          <c:order val="3"/>
          <c:tx>
            <c:strRef>
              <c:f>SUMMARY!$E$49:$E$50</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SUMMARY!$E$51:$E$81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SUMMARY!$F$49:$F$50</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SUMMARY!$F$51:$F$81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5"/>
          <c:order val="5"/>
          <c:tx>
            <c:strRef>
              <c:f>SUMMARY!$G$49:$G$50</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SUMMARY!$G$51:$G$81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SUMMARY!$H$49:$H$50</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SUMMARY!$H$51:$H$81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7"/>
          <c:order val="7"/>
          <c:tx>
            <c:strRef>
              <c:f>SUMMARY!$I$49:$I$50</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SUMMARY!$I$51:$I$81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8"/>
          <c:order val="8"/>
          <c:tx>
            <c:strRef>
              <c:f>SUMMARY!$J$49:$J$50</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SUMMARY!$J$51:$J$81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SUMMARY!$K$49:$K$50</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SUMMARY!$K$51:$K$81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0"/>
          <c:order val="10"/>
          <c:tx>
            <c:strRef>
              <c:f>SUMMARY!$L$49:$L$50</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SUMMARY!$L$51:$L$81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1"/>
          <c:order val="11"/>
          <c:tx>
            <c:strRef>
              <c:f>SUMMARY!$M$49:$M$50</c:f>
              <c:strCache>
                <c:ptCount val="1"/>
                <c:pt idx="0">
                  <c:v>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SUMMARY!$A$51:$A$81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SUMMARY!$M$52:$M$81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ropLines/>
        <c:marker val="1"/>
        <c:axId val="55749671"/>
        <c:axId val="31984992"/>
      </c:lineChart>
      <c:catAx>
        <c:axId val="55749671"/>
        <c:scaling>
          <c:orientation val="minMax"/>
        </c:scaling>
        <c:axPos val="b"/>
        <c:title>
          <c:tx>
            <c:rich>
              <a:bodyPr vert="horz" rot="0" anchor="ctr"/>
              <a:lstStyle/>
              <a:p>
                <a:pPr algn="ctr">
                  <a:defRPr/>
                </a:pPr>
                <a:r>
                  <a:rPr lang="en-US" cap="none" sz="1100"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00" b="1" i="0" u="none" baseline="0"/>
            </a:pPr>
          </a:p>
        </c:txPr>
        <c:crossAx val="31984992"/>
        <c:crosses val="autoZero"/>
        <c:auto val="1"/>
        <c:lblOffset val="100"/>
        <c:noMultiLvlLbl val="0"/>
      </c:catAx>
      <c:valAx>
        <c:axId val="31984992"/>
        <c:scaling>
          <c:orientation val="minMax"/>
          <c:max val="2"/>
          <c:min val="0"/>
        </c:scaling>
        <c:axPos val="l"/>
        <c:title>
          <c:tx>
            <c:rich>
              <a:bodyPr vert="horz" rot="0" anchor="ctr"/>
              <a:lstStyle/>
              <a:p>
                <a:pPr algn="ctr">
                  <a:defRPr/>
                </a:pPr>
                <a:r>
                  <a:rPr lang="en-US" cap="none" sz="1275"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pPr>
          </a:p>
        </c:txPr>
        <c:crossAx val="55749671"/>
        <c:crossesAt val="1"/>
        <c:crossBetween val="between"/>
        <c:dispUnits/>
        <c:majorUnit val="0.1"/>
        <c:minorUnit val="0.02"/>
      </c:valAx>
      <c:spPr>
        <a:solidFill>
          <a:srgbClr val="C0C0C0"/>
        </a:solidFill>
      </c:spPr>
    </c:plotArea>
    <c:legend>
      <c:legendPos val="r"/>
      <c:layout>
        <c:manualLayout>
          <c:xMode val="edge"/>
          <c:yMode val="edge"/>
          <c:x val="0.88325"/>
          <c:y val="0"/>
        </c:manualLayout>
      </c:layout>
      <c:overlay val="0"/>
    </c:legend>
    <c:plotVisOnly val="1"/>
    <c:dispBlanksAs val="gap"/>
    <c:showDLblsOverMax val="0"/>
  </c:chart>
  <c:spPr>
    <a:noFill/>
    <a:ln>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GEMIDDELD MAANDELIJKS  VERMOGEN (kW)
SOLES-2, 2,8 m</a:t>
            </a:r>
            <a:r>
              <a:rPr lang="en-US" cap="none" sz="1100" b="1" i="0" u="none" baseline="30000"/>
              <a:t>2</a:t>
            </a:r>
            <a:r>
              <a:rPr lang="en-US" cap="none" sz="1100" b="1" i="0" u="none" baseline="0"/>
              <a:t>, 150+80 liter
2014</a:t>
            </a:r>
          </a:p>
        </c:rich>
      </c:tx>
      <c:layout>
        <c:manualLayout>
          <c:xMode val="factor"/>
          <c:yMode val="factor"/>
          <c:x val="0"/>
          <c:y val="-0.004"/>
        </c:manualLayout>
      </c:layout>
      <c:spPr>
        <a:noFill/>
        <a:ln>
          <a:noFill/>
        </a:ln>
      </c:spPr>
    </c:title>
    <c:plotArea>
      <c:layout>
        <c:manualLayout>
          <c:xMode val="edge"/>
          <c:yMode val="edge"/>
          <c:x val="0.04325"/>
          <c:y val="0.1325"/>
          <c:w val="0.945"/>
          <c:h val="0.84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SUMMARY!$B$83:$M$83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SUMMARY!$B$84:$M$84</c:f>
              <c:numCache>
                <c:ptCount val="12"/>
                <c:pt idx="0">
                  <c:v>0.20300884020670906</c:v>
                </c:pt>
                <c:pt idx="1">
                  <c:v>0</c:v>
                </c:pt>
                <c:pt idx="2">
                  <c:v>0</c:v>
                </c:pt>
                <c:pt idx="3">
                  <c:v>0</c:v>
                </c:pt>
                <c:pt idx="4">
                  <c:v>0</c:v>
                </c:pt>
                <c:pt idx="5">
                  <c:v>0</c:v>
                </c:pt>
                <c:pt idx="6">
                  <c:v>0</c:v>
                </c:pt>
                <c:pt idx="7">
                  <c:v>0</c:v>
                </c:pt>
                <c:pt idx="8">
                  <c:v>0</c:v>
                </c:pt>
                <c:pt idx="9">
                  <c:v>0</c:v>
                </c:pt>
                <c:pt idx="10">
                  <c:v>0</c:v>
                </c:pt>
                <c:pt idx="11">
                  <c:v>0</c:v>
                </c:pt>
              </c:numCache>
            </c:numRef>
          </c:val>
        </c:ser>
        <c:axId val="19429473"/>
        <c:axId val="40647530"/>
      </c:barChart>
      <c:catAx>
        <c:axId val="19429473"/>
        <c:scaling>
          <c:orientation val="minMax"/>
        </c:scaling>
        <c:axPos val="b"/>
        <c:delete val="0"/>
        <c:numFmt formatCode="General" sourceLinked="1"/>
        <c:majorTickMark val="out"/>
        <c:minorTickMark val="none"/>
        <c:tickLblPos val="nextTo"/>
        <c:crossAx val="40647530"/>
        <c:crosses val="autoZero"/>
        <c:auto val="1"/>
        <c:lblOffset val="100"/>
        <c:noMultiLvlLbl val="0"/>
      </c:catAx>
      <c:valAx>
        <c:axId val="40647530"/>
        <c:scaling>
          <c:orientation val="minMax"/>
          <c:max val="1.1"/>
          <c:min val="0"/>
        </c:scaling>
        <c:axPos val="l"/>
        <c:title>
          <c:tx>
            <c:rich>
              <a:bodyPr vert="horz" rot="0" anchor="ctr"/>
              <a:lstStyle/>
              <a:p>
                <a:pPr algn="ctr">
                  <a:defRPr/>
                </a:pPr>
                <a:r>
                  <a:rPr lang="en-US" cap="none" sz="97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1942947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OPBRENGST THERMISCH versus PV in kWh, per m2, per maand
JAAR 2014 (Kwant-sys versus Wouterlood-sys=6 x 95 Wp)</a:t>
            </a:r>
          </a:p>
        </c:rich>
      </c:tx>
      <c:layout/>
      <c:spPr>
        <a:noFill/>
        <a:ln>
          <a:noFill/>
        </a:ln>
      </c:spPr>
    </c:title>
    <c:plotArea>
      <c:layout>
        <c:manualLayout>
          <c:xMode val="edge"/>
          <c:yMode val="edge"/>
          <c:x val="0.03575"/>
          <c:y val="0.13"/>
          <c:w val="0.911"/>
          <c:h val="0.852"/>
        </c:manualLayout>
      </c:layout>
      <c:barChart>
        <c:barDir val="col"/>
        <c:grouping val="clustered"/>
        <c:varyColors val="0"/>
        <c:ser>
          <c:idx val="0"/>
          <c:order val="0"/>
          <c:tx>
            <c:v>TH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SUMMARY!$B$127:$M$127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SUMMARY!$B$128:$M$128</c:f>
              <c:numCache>
                <c:ptCount val="12"/>
                <c:pt idx="0">
                  <c:v>6.410714285714286</c:v>
                </c:pt>
                <c:pt idx="1">
                  <c:v>0</c:v>
                </c:pt>
                <c:pt idx="2">
                  <c:v>0</c:v>
                </c:pt>
                <c:pt idx="3">
                  <c:v>0</c:v>
                </c:pt>
                <c:pt idx="4">
                  <c:v>0</c:v>
                </c:pt>
                <c:pt idx="5">
                  <c:v>0</c:v>
                </c:pt>
                <c:pt idx="6">
                  <c:v>0</c:v>
                </c:pt>
                <c:pt idx="7">
                  <c:v>0</c:v>
                </c:pt>
                <c:pt idx="8">
                  <c:v>0</c:v>
                </c:pt>
                <c:pt idx="9">
                  <c:v>0</c:v>
                </c:pt>
                <c:pt idx="10">
                  <c:v>0</c:v>
                </c:pt>
                <c:pt idx="11">
                  <c:v>0</c:v>
                </c:pt>
              </c:numCache>
            </c:numRef>
          </c:val>
        </c:ser>
        <c:ser>
          <c:idx val="1"/>
          <c:order val="1"/>
          <c:tx>
            <c:v>PV</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SUMMARY!$B$127:$M$127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SUMMARY!$B$129:$M$129</c:f>
              <c:numCache>
                <c:ptCount val="12"/>
                <c:pt idx="0">
                  <c:v>1.6</c:v>
                </c:pt>
                <c:pt idx="1">
                  <c:v>0.001</c:v>
                </c:pt>
                <c:pt idx="2">
                  <c:v>0.001</c:v>
                </c:pt>
                <c:pt idx="3">
                  <c:v>0.001</c:v>
                </c:pt>
                <c:pt idx="4">
                  <c:v>0.001</c:v>
                </c:pt>
                <c:pt idx="5">
                  <c:v>0.001</c:v>
                </c:pt>
                <c:pt idx="6">
                  <c:v>0.001</c:v>
                </c:pt>
                <c:pt idx="7">
                  <c:v>0.001</c:v>
                </c:pt>
                <c:pt idx="8">
                  <c:v>0.001</c:v>
                </c:pt>
                <c:pt idx="9">
                  <c:v>0.001</c:v>
                </c:pt>
                <c:pt idx="10">
                  <c:v>0.001</c:v>
                </c:pt>
                <c:pt idx="11">
                  <c:v>0.001</c:v>
                </c:pt>
              </c:numCache>
            </c:numRef>
          </c:val>
        </c:ser>
        <c:axId val="30283451"/>
        <c:axId val="4115604"/>
      </c:barChart>
      <c:catAx>
        <c:axId val="30283451"/>
        <c:scaling>
          <c:orientation val="minMax"/>
        </c:scaling>
        <c:axPos val="b"/>
        <c:delete val="0"/>
        <c:numFmt formatCode="General" sourceLinked="1"/>
        <c:majorTickMark val="out"/>
        <c:minorTickMark val="none"/>
        <c:tickLblPos val="nextTo"/>
        <c:txPr>
          <a:bodyPr/>
          <a:lstStyle/>
          <a:p>
            <a:pPr>
              <a:defRPr lang="en-US" cap="none" sz="975" b="1" i="0" u="none" baseline="0">
                <a:latin typeface="Times New Roman"/>
                <a:ea typeface="Times New Roman"/>
                <a:cs typeface="Times New Roman"/>
              </a:defRPr>
            </a:pPr>
          </a:p>
        </c:txPr>
        <c:crossAx val="4115604"/>
        <c:crosses val="autoZero"/>
        <c:auto val="0"/>
        <c:lblOffset val="100"/>
        <c:noMultiLvlLbl val="0"/>
      </c:catAx>
      <c:valAx>
        <c:axId val="4115604"/>
        <c:scaling>
          <c:orientation val="minMax"/>
          <c:max val="80"/>
        </c:scaling>
        <c:axPos val="l"/>
        <c:title>
          <c:tx>
            <c:rich>
              <a:bodyPr vert="horz" rot="0" anchor="ctr"/>
              <a:lstStyle/>
              <a:p>
                <a:pPr algn="ctr">
                  <a:defRPr/>
                </a:pPr>
                <a:r>
                  <a:rPr lang="en-US" cap="none" sz="1050" b="1" i="0" u="none" baseline="0">
                    <a:latin typeface="Times New Roman"/>
                    <a:ea typeface="Times New Roman"/>
                    <a:cs typeface="Times New Roman"/>
                  </a:rPr>
                  <a:t>kWh</a:t>
                </a:r>
              </a:p>
            </c:rich>
          </c:tx>
          <c:layout>
            <c:manualLayout>
              <c:xMode val="factor"/>
              <c:yMode val="factor"/>
              <c:x val="0.00625"/>
              <c:y val="0.14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875" b="1" i="0" u="none" baseline="0">
                <a:latin typeface="Times New Roman"/>
                <a:ea typeface="Times New Roman"/>
                <a:cs typeface="Times New Roman"/>
              </a:defRPr>
            </a:pPr>
          </a:p>
        </c:txPr>
        <c:crossAx val="30283451"/>
        <c:crossesAt val="1"/>
        <c:crossBetween val="between"/>
        <c:dispUnits/>
        <c:majorUnit val="1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75" b="0" i="0" u="none" baseline="0">
          <a:latin typeface="Times New Roman"/>
          <a:ea typeface="Times New Roman"/>
          <a:cs typeface="Times New Roman"/>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ToFit="1"/>
  </sheetViews>
  <pageMargins left="1.315" right="0.75" top="1" bottom="1" header="0.5" footer="0.5"/>
  <pageSetup horizontalDpi="600" verticalDpi="600" orientation="landscape" paperSize="9" scale="9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0.20975</cdr:y>
    </cdr:from>
    <cdr:to>
      <cdr:x>0.73925</cdr:x>
      <cdr:y>0.2925</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0.16375</cdr:y>
    </cdr:from>
    <cdr:to>
      <cdr:x>0.9345</cdr:x>
      <cdr:y>0.375</cdr:y>
    </cdr:to>
    <cdr:sp>
      <cdr:nvSpPr>
        <cdr:cNvPr id="2" name="TextBox 2"/>
        <cdr:cNvSpPr txBox="1">
          <a:spLocks noChangeArrowheads="1"/>
        </cdr:cNvSpPr>
      </cdr:nvSpPr>
      <cdr:spPr>
        <a:xfrm>
          <a:off x="5791200" y="933450"/>
          <a:ext cx="2895600" cy="1209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0.137</cdr:y>
    </cdr:from>
    <cdr:to>
      <cdr:x>0.66175</cdr:x>
      <cdr:y>0.18</cdr:y>
    </cdr:to>
    <cdr:sp>
      <cdr:nvSpPr>
        <cdr:cNvPr id="1" name="TextBox 1"/>
        <cdr:cNvSpPr txBox="1">
          <a:spLocks noChangeArrowheads="1"/>
        </cdr:cNvSpPr>
      </cdr:nvSpPr>
      <cdr:spPr>
        <a:xfrm>
          <a:off x="1457325" y="714375"/>
          <a:ext cx="4972050" cy="228600"/>
        </a:xfrm>
        <a:prstGeom prst="rect">
          <a:avLst/>
        </a:prstGeom>
        <a:noFill/>
        <a:ln w="9525" cmpd="sng">
          <a:noFill/>
        </a:ln>
      </cdr:spPr>
      <cdr:txBody>
        <a:bodyPr vertOverflow="clip" wrap="square"/>
        <a:p>
          <a:pPr algn="l">
            <a:defRPr/>
          </a:pPr>
          <a:r>
            <a:rPr lang="en-US" cap="none" sz="1000" b="1" i="0" u="none" baseline="0"/>
            <a:t>Het gemiddeld aantal draaiuren is: 3,943 (elke dag, gedurende 365 dagen)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229225"/>
    <xdr:graphicFrame>
      <xdr:nvGraphicFramePr>
        <xdr:cNvPr id="1" name="Shape 1025"/>
        <xdr:cNvGraphicFramePr/>
      </xdr:nvGraphicFramePr>
      <xdr:xfrm>
        <a:off x="0" y="0"/>
        <a:ext cx="9715500" cy="52292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cdr:x>
      <cdr:y>0.141</cdr:y>
    </cdr:from>
    <cdr:to>
      <cdr:x>0.7805</cdr:x>
      <cdr:y>0.3605</cdr:y>
    </cdr:to>
    <cdr:sp>
      <cdr:nvSpPr>
        <cdr:cNvPr id="1" name="TextBox 1"/>
        <cdr:cNvSpPr txBox="1">
          <a:spLocks noChangeArrowheads="1"/>
        </cdr:cNvSpPr>
      </cdr:nvSpPr>
      <cdr:spPr>
        <a:xfrm>
          <a:off x="1057275" y="733425"/>
          <a:ext cx="6524625" cy="1152525"/>
        </a:xfrm>
        <a:prstGeom prst="rect">
          <a:avLst/>
        </a:prstGeom>
        <a:noFill/>
        <a:ln w="9525" cmpd="sng">
          <a:noFill/>
        </a:ln>
      </cdr:spPr>
      <cdr:txBody>
        <a:bodyPr vertOverflow="clip" wrap="square"/>
        <a:p>
          <a:pPr algn="l">
            <a:defRPr/>
          </a:pPr>
          <a:r>
            <a:rPr lang="en-US" cap="none" sz="900"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WattPeakActual=WPA=1,396 kWatt op 2/6/2013). Is 498 W/m2. (= 5,6 x PV)
Het jaargemiddelde DAGvermogen tot heden is: 17 Watt (elke dag, gedurende 365 dagen)
Dit is 6,07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229225"/>
    <xdr:graphicFrame>
      <xdr:nvGraphicFramePr>
        <xdr:cNvPr id="1" name="Shape 1025"/>
        <xdr:cNvGraphicFramePr/>
      </xdr:nvGraphicFramePr>
      <xdr:xfrm>
        <a:off x="0" y="0"/>
        <a:ext cx="9715500" cy="52292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0.66175</cdr:x>
      <cdr:y>0.1575</cdr:y>
    </cdr:from>
    <cdr:to>
      <cdr:x>0.972</cdr:x>
      <cdr:y>0.4225</cdr:y>
    </cdr:to>
    <cdr:sp>
      <cdr:nvSpPr>
        <cdr:cNvPr id="1" name="TextBox 1"/>
        <cdr:cNvSpPr txBox="1">
          <a:spLocks noChangeArrowheads="1"/>
        </cdr:cNvSpPr>
      </cdr:nvSpPr>
      <cdr:spPr>
        <a:xfrm>
          <a:off x="6419850" y="819150"/>
          <a:ext cx="3009900" cy="1381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900" b="0" i="0" u="none" baseline="30000">
              <a:latin typeface="Arial"/>
              <a:ea typeface="Arial"/>
              <a:cs typeface="Arial"/>
            </a:rPr>
            <a:t>2</a:t>
          </a:r>
          <a:r>
            <a:rPr lang="en-US" cap="none" sz="900"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229225"/>
    <xdr:graphicFrame>
      <xdr:nvGraphicFramePr>
        <xdr:cNvPr id="1" name="Shape 1025"/>
        <xdr:cNvGraphicFramePr/>
      </xdr:nvGraphicFramePr>
      <xdr:xfrm>
        <a:off x="0" y="0"/>
        <a:ext cx="9715500" cy="5229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0.201</cdr:y>
    </cdr:from>
    <cdr:to>
      <cdr:x>0.843</cdr:x>
      <cdr:y>0.30275</cdr:y>
    </cdr:to>
    <cdr:sp>
      <cdr:nvSpPr>
        <cdr:cNvPr id="1" name="TextBox 1"/>
        <cdr:cNvSpPr txBox="1">
          <a:spLocks noChangeArrowheads="1"/>
        </cdr:cNvSpPr>
      </cdr:nvSpPr>
      <cdr:spPr>
        <a:xfrm>
          <a:off x="6781800" y="1047750"/>
          <a:ext cx="1409700" cy="533400"/>
        </a:xfrm>
        <a:prstGeom prst="rect">
          <a:avLst/>
        </a:prstGeom>
        <a:solidFill>
          <a:srgbClr val="FFFF00"/>
        </a:solidFill>
        <a:ln w="9525" cmpd="sng">
          <a:noFill/>
        </a:ln>
      </cdr:spPr>
      <cdr:txBody>
        <a:bodyPr vertOverflow="clip" wrap="square"/>
        <a:p>
          <a:pPr algn="l">
            <a:defRPr/>
          </a:pPr>
          <a:r>
            <a:rPr lang="en-US" cap="none" sz="875" b="0" i="0" u="none" baseline="0">
              <a:latin typeface="Times New Roman"/>
              <a:ea typeface="Times New Roman"/>
              <a:cs typeface="Times New Roman"/>
            </a:rPr>
            <a:t>Gemiddelde verhouding (jan t/m jan) 
TH/PV = 4,0</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229225"/>
    <xdr:graphicFrame>
      <xdr:nvGraphicFramePr>
        <xdr:cNvPr id="1" name="Shape 1025"/>
        <xdr:cNvGraphicFramePr/>
      </xdr:nvGraphicFramePr>
      <xdr:xfrm>
        <a:off x="0" y="0"/>
        <a:ext cx="9715500" cy="52292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0.26875</cdr:y>
    </cdr:from>
    <cdr:to>
      <cdr:x>0.8365</cdr:x>
      <cdr:y>0.317</cdr:y>
    </cdr:to>
    <cdr:sp>
      <cdr:nvSpPr>
        <cdr:cNvPr id="1" name="TextBox 1"/>
        <cdr:cNvSpPr txBox="1">
          <a:spLocks noChangeArrowheads="1"/>
        </cdr:cNvSpPr>
      </cdr:nvSpPr>
      <cdr:spPr>
        <a:xfrm>
          <a:off x="7115175" y="1533525"/>
          <a:ext cx="666750" cy="2762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0.2085</cdr:y>
    </cdr:from>
    <cdr:to>
      <cdr:x>0.941</cdr:x>
      <cdr:y>0.3875</cdr:y>
    </cdr:to>
    <cdr:sp>
      <cdr:nvSpPr>
        <cdr:cNvPr id="2" name="TextBox 2"/>
        <cdr:cNvSpPr txBox="1">
          <a:spLocks noChangeArrowheads="1"/>
        </cdr:cNvSpPr>
      </cdr:nvSpPr>
      <cdr:spPr>
        <a:xfrm>
          <a:off x="5695950" y="1190625"/>
          <a:ext cx="3057525" cy="1019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0.3245</cdr:y>
    </cdr:from>
    <cdr:to>
      <cdr:x>0.98925</cdr:x>
      <cdr:y>0.32525</cdr:y>
    </cdr:to>
    <cdr:sp>
      <cdr:nvSpPr>
        <cdr:cNvPr id="1" name="Line 1"/>
        <cdr:cNvSpPr>
          <a:spLocks/>
        </cdr:cNvSpPr>
      </cdr:nvSpPr>
      <cdr:spPr>
        <a:xfrm>
          <a:off x="523875" y="1924050"/>
          <a:ext cx="805815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0.06775</cdr:x>
      <cdr:y>0.273</cdr:y>
    </cdr:from>
    <cdr:to>
      <cdr:x>0.28925</cdr:x>
      <cdr:y>0.31275</cdr:y>
    </cdr:to>
    <cdr:sp>
      <cdr:nvSpPr>
        <cdr:cNvPr id="2" name="TextBox 2"/>
        <cdr:cNvSpPr txBox="1">
          <a:spLocks noChangeArrowheads="1"/>
        </cdr:cNvSpPr>
      </cdr:nvSpPr>
      <cdr:spPr>
        <a:xfrm>
          <a:off x="581025" y="1619250"/>
          <a:ext cx="1924050" cy="23812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0.01425</cdr:x>
      <cdr:y>0.075</cdr:y>
    </cdr:from>
    <cdr:to>
      <cdr:x>0.116</cdr:x>
      <cdr:y>0.12125</cdr:y>
    </cdr:to>
    <cdr:sp>
      <cdr:nvSpPr>
        <cdr:cNvPr id="3" name="TextBox 3"/>
        <cdr:cNvSpPr txBox="1">
          <a:spLocks noChangeArrowheads="1"/>
        </cdr:cNvSpPr>
      </cdr:nvSpPr>
      <cdr:spPr>
        <a:xfrm>
          <a:off x="114300" y="438150"/>
          <a:ext cx="885825" cy="276225"/>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0.5155</cdr:x>
      <cdr:y>0.523</cdr:y>
    </cdr:from>
    <cdr:to>
      <cdr:x>0.84275</cdr:x>
      <cdr:y>0.818</cdr:y>
    </cdr:to>
    <cdr:sp>
      <cdr:nvSpPr>
        <cdr:cNvPr id="4" name="TextBox 4"/>
        <cdr:cNvSpPr txBox="1">
          <a:spLocks noChangeArrowheads="1"/>
        </cdr:cNvSpPr>
      </cdr:nvSpPr>
      <cdr:spPr>
        <a:xfrm>
          <a:off x="4467225" y="3095625"/>
          <a:ext cx="2838450" cy="17526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1,451 kWh/m</a:t>
          </a:r>
          <a:r>
            <a:rPr lang="en-US" cap="none" sz="1025" b="1" i="0" u="none" baseline="30000">
              <a:latin typeface="Arial"/>
              <a:ea typeface="Arial"/>
              <a:cs typeface="Arial"/>
            </a:rPr>
            <a:t>2</a:t>
          </a:r>
          <a:r>
            <a:rPr lang="en-US" cap="none" sz="1025" b="1" i="0" u="none" baseline="0">
              <a:latin typeface="Arial"/>
              <a:ea typeface="Arial"/>
              <a:cs typeface="Arial"/>
            </a:rPr>
            <a:t>/dag= 5,334 GJ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0.29925</cdr:y>
    </cdr:from>
    <cdr:to>
      <cdr:x>0.988</cdr:x>
      <cdr:y>0.29925</cdr:y>
    </cdr:to>
    <cdr:sp>
      <cdr:nvSpPr>
        <cdr:cNvPr id="1" name="Line 2"/>
        <cdr:cNvSpPr>
          <a:spLocks/>
        </cdr:cNvSpPr>
      </cdr:nvSpPr>
      <cdr:spPr>
        <a:xfrm>
          <a:off x="685800" y="1562100"/>
          <a:ext cx="89058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0.5315</cdr:x>
      <cdr:y>0.24325</cdr:y>
    </cdr:from>
    <cdr:to>
      <cdr:x>0.95875</cdr:x>
      <cdr:y>0.2825</cdr:y>
    </cdr:to>
    <cdr:sp>
      <cdr:nvSpPr>
        <cdr:cNvPr id="2" name="TextBox 3"/>
        <cdr:cNvSpPr txBox="1">
          <a:spLocks noChangeArrowheads="1"/>
        </cdr:cNvSpPr>
      </cdr:nvSpPr>
      <cdr:spPr>
        <a:xfrm>
          <a:off x="5162550" y="1266825"/>
          <a:ext cx="4152900" cy="209550"/>
        </a:xfrm>
        <a:prstGeom prst="rect">
          <a:avLst/>
        </a:prstGeom>
        <a:noFill/>
        <a:ln w="9525" cmpd="sng">
          <a:noFill/>
        </a:ln>
      </cdr:spPr>
      <cdr:txBody>
        <a:bodyPr vertOverflow="clip" wrap="square"/>
        <a:p>
          <a:pPr algn="l">
            <a:defRPr/>
          </a:pPr>
          <a:r>
            <a:rPr lang="en-US" cap="none" sz="825" b="1" i="0" u="none" baseline="0"/>
            <a:t> VROEGERE (2003) SUBSIDIABELE (E 700) ENERGIEOPBRENGST</a:t>
          </a:r>
        </a:p>
      </cdr:txBody>
    </cdr:sp>
  </cdr:relSizeAnchor>
  <cdr:relSizeAnchor xmlns:cdr="http://schemas.openxmlformats.org/drawingml/2006/chartDrawing">
    <cdr:from>
      <cdr:x>0.07125</cdr:x>
      <cdr:y>0.47775</cdr:y>
    </cdr:from>
    <cdr:to>
      <cdr:x>0.988</cdr:x>
      <cdr:y>0.47775</cdr:y>
    </cdr:to>
    <cdr:sp>
      <cdr:nvSpPr>
        <cdr:cNvPr id="3" name="Line 6"/>
        <cdr:cNvSpPr>
          <a:spLocks/>
        </cdr:cNvSpPr>
      </cdr:nvSpPr>
      <cdr:spPr>
        <a:xfrm>
          <a:off x="685800" y="2495550"/>
          <a:ext cx="890587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0.10425</cdr:x>
      <cdr:y>0.3725</cdr:y>
    </cdr:from>
    <cdr:to>
      <cdr:x>0.326</cdr:x>
      <cdr:y>0.394</cdr:y>
    </cdr:to>
    <cdr:sp>
      <cdr:nvSpPr>
        <cdr:cNvPr id="4" name="TextBox 7"/>
        <cdr:cNvSpPr txBox="1">
          <a:spLocks noChangeArrowheads="1"/>
        </cdr:cNvSpPr>
      </cdr:nvSpPr>
      <cdr:spPr>
        <a:xfrm>
          <a:off x="1009650" y="1943100"/>
          <a:ext cx="2152650" cy="1143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0.47175</cdr:x>
      <cdr:y>0.4915</cdr:y>
    </cdr:from>
    <cdr:to>
      <cdr:x>0.89</cdr:x>
      <cdr:y>0.52975</cdr:y>
    </cdr:to>
    <cdr:sp>
      <cdr:nvSpPr>
        <cdr:cNvPr id="5" name="TextBox 8"/>
        <cdr:cNvSpPr txBox="1">
          <a:spLocks noChangeArrowheads="1"/>
        </cdr:cNvSpPr>
      </cdr:nvSpPr>
      <cdr:spPr>
        <a:xfrm>
          <a:off x="4581525" y="2562225"/>
          <a:ext cx="4067175" cy="200025"/>
        </a:xfrm>
        <a:prstGeom prst="rect">
          <a:avLst/>
        </a:prstGeom>
        <a:noFill/>
        <a:ln w="9525" cmpd="sng">
          <a:noFill/>
        </a:ln>
      </cdr:spPr>
      <cdr:txBody>
        <a:bodyPr vertOverflow="clip" wrap="square"/>
        <a:p>
          <a:pPr algn="l">
            <a:defRPr/>
          </a:pPr>
          <a:r>
            <a:rPr lang="en-US" cap="none" sz="825"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229225"/>
    <xdr:graphicFrame>
      <xdr:nvGraphicFramePr>
        <xdr:cNvPr id="1" name="Shape 1025"/>
        <xdr:cNvGraphicFramePr/>
      </xdr:nvGraphicFramePr>
      <xdr:xfrm>
        <a:off x="0" y="0"/>
        <a:ext cx="9715500" cy="5229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229225"/>
    <xdr:graphicFrame>
      <xdr:nvGraphicFramePr>
        <xdr:cNvPr id="1" name="Shape 1025"/>
        <xdr:cNvGraphicFramePr/>
      </xdr:nvGraphicFramePr>
      <xdr:xfrm>
        <a:off x="0" y="0"/>
        <a:ext cx="9715500" cy="5229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M21">
      <selection activeCell="M48" sqref="M48"/>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v>0</v>
      </c>
      <c r="C4" s="2">
        <v>0</v>
      </c>
      <c r="D4" s="2">
        <v>0</v>
      </c>
      <c r="E4" s="2">
        <v>0</v>
      </c>
      <c r="F4" s="2">
        <v>0</v>
      </c>
      <c r="G4" s="2">
        <v>0</v>
      </c>
      <c r="H4" s="2">
        <v>0</v>
      </c>
      <c r="I4" s="2">
        <v>0</v>
      </c>
      <c r="J4" s="2">
        <v>0</v>
      </c>
      <c r="K4" s="2">
        <v>0</v>
      </c>
      <c r="L4" s="2">
        <v>0</v>
      </c>
      <c r="M4" s="2">
        <f>O4-0</f>
        <v>0.419</v>
      </c>
      <c r="N4" s="18">
        <v>1</v>
      </c>
      <c r="O4" s="2">
        <v>0.419</v>
      </c>
      <c r="P4" s="2">
        <v>0</v>
      </c>
      <c r="Q4" s="2">
        <v>0</v>
      </c>
      <c r="R4" s="2">
        <v>0</v>
      </c>
      <c r="S4" s="2">
        <v>0</v>
      </c>
      <c r="T4" s="2">
        <v>0</v>
      </c>
      <c r="U4" s="2">
        <v>0</v>
      </c>
      <c r="V4" s="2">
        <v>0</v>
      </c>
      <c r="W4" s="2">
        <v>0</v>
      </c>
      <c r="X4" s="2">
        <v>0</v>
      </c>
      <c r="Y4" s="2">
        <v>0</v>
      </c>
      <c r="Z4" s="2">
        <v>0</v>
      </c>
      <c r="AA4" s="39">
        <v>1</v>
      </c>
    </row>
    <row r="5" spans="1:27" ht="12.75">
      <c r="A5" s="18">
        <v>2</v>
      </c>
      <c r="B5" s="2">
        <f aca="true" t="shared" si="0" ref="B5:B29">Z5-Z4</f>
        <v>0</v>
      </c>
      <c r="C5" s="2">
        <f aca="true" t="shared" si="1" ref="C5:C33">Y5-Y4</f>
        <v>0</v>
      </c>
      <c r="D5" s="2">
        <f>X5-X4</f>
        <v>0</v>
      </c>
      <c r="E5" s="2">
        <f aca="true" t="shared" si="2" ref="E5:E33">W5-W4</f>
        <v>0</v>
      </c>
      <c r="F5" s="2">
        <f aca="true" t="shared" si="3" ref="F5:F34">V5-V4</f>
        <v>0</v>
      </c>
      <c r="G5" s="2">
        <f>U5-U4</f>
        <v>0</v>
      </c>
      <c r="H5" s="2">
        <f aca="true" t="shared" si="4" ref="H5:H33">T5-T4</f>
        <v>0</v>
      </c>
      <c r="I5" s="2">
        <f aca="true" t="shared" si="5" ref="I5:I34">S5-S4</f>
        <v>0</v>
      </c>
      <c r="J5" s="2">
        <f>R5-R4</f>
        <v>0</v>
      </c>
      <c r="K5" s="2">
        <f>Q5-Q4</f>
        <v>0</v>
      </c>
      <c r="L5" s="2">
        <f>P5-P4</f>
        <v>0</v>
      </c>
      <c r="M5" s="2">
        <f aca="true" t="shared" si="6" ref="M5:M34">O5-O4</f>
        <v>1.002</v>
      </c>
      <c r="N5" s="18">
        <v>2</v>
      </c>
      <c r="O5" s="2">
        <v>1.421</v>
      </c>
      <c r="P5" s="2">
        <v>0</v>
      </c>
      <c r="Q5" s="2">
        <v>0</v>
      </c>
      <c r="R5" s="2">
        <v>0</v>
      </c>
      <c r="S5" s="2">
        <v>0</v>
      </c>
      <c r="T5" s="2">
        <v>0</v>
      </c>
      <c r="U5" s="2">
        <v>0</v>
      </c>
      <c r="V5" s="2">
        <v>0</v>
      </c>
      <c r="W5" s="2">
        <v>0</v>
      </c>
      <c r="X5" s="2">
        <v>0</v>
      </c>
      <c r="Y5" s="2">
        <v>0</v>
      </c>
      <c r="Z5" s="2">
        <v>0</v>
      </c>
      <c r="AA5" s="39">
        <v>2</v>
      </c>
    </row>
    <row r="6" spans="1:27" ht="12.75">
      <c r="A6" s="18">
        <v>3</v>
      </c>
      <c r="B6" s="2">
        <f>Z6-Z5</f>
        <v>0</v>
      </c>
      <c r="C6" s="2">
        <f t="shared" si="1"/>
        <v>0</v>
      </c>
      <c r="D6" s="2">
        <f>X6-X5</f>
        <v>0</v>
      </c>
      <c r="E6" s="2">
        <f t="shared" si="2"/>
        <v>0</v>
      </c>
      <c r="F6" s="2">
        <f t="shared" si="3"/>
        <v>0</v>
      </c>
      <c r="G6" s="2">
        <f>U6-U5</f>
        <v>0</v>
      </c>
      <c r="H6" s="2">
        <f t="shared" si="4"/>
        <v>0</v>
      </c>
      <c r="I6" s="2">
        <f t="shared" si="5"/>
        <v>0</v>
      </c>
      <c r="J6" s="2">
        <f aca="true" t="shared" si="7" ref="J6:J33">R6-R5</f>
        <v>0</v>
      </c>
      <c r="K6" s="2">
        <f aca="true" t="shared" si="8" ref="K6:K11">Q6-Q5</f>
        <v>0</v>
      </c>
      <c r="L6" s="2">
        <f aca="true" t="shared" si="9" ref="L6:L23">P6-P5</f>
        <v>0</v>
      </c>
      <c r="M6" s="2">
        <f t="shared" si="6"/>
        <v>0.5509999999999999</v>
      </c>
      <c r="N6" s="18">
        <v>3</v>
      </c>
      <c r="O6" s="2">
        <v>1.972</v>
      </c>
      <c r="P6" s="2">
        <v>0</v>
      </c>
      <c r="Q6" s="2">
        <v>0</v>
      </c>
      <c r="R6" s="2">
        <v>0</v>
      </c>
      <c r="S6" s="2">
        <v>0</v>
      </c>
      <c r="T6" s="2">
        <v>0</v>
      </c>
      <c r="U6" s="2">
        <v>0</v>
      </c>
      <c r="V6" s="2">
        <v>0</v>
      </c>
      <c r="W6" s="2">
        <v>0</v>
      </c>
      <c r="X6" s="2">
        <v>0</v>
      </c>
      <c r="Y6" s="2">
        <v>0</v>
      </c>
      <c r="Z6" s="2">
        <v>0</v>
      </c>
      <c r="AA6" s="39">
        <v>3</v>
      </c>
    </row>
    <row r="7" spans="1:27" ht="12.75">
      <c r="A7" s="18">
        <v>4</v>
      </c>
      <c r="B7" s="2">
        <f t="shared" si="0"/>
        <v>0</v>
      </c>
      <c r="C7" s="2">
        <f t="shared" si="1"/>
        <v>0</v>
      </c>
      <c r="D7" s="2">
        <f>X7-X6</f>
        <v>0</v>
      </c>
      <c r="E7" s="2">
        <f t="shared" si="2"/>
        <v>0</v>
      </c>
      <c r="F7" s="2">
        <f t="shared" si="3"/>
        <v>0</v>
      </c>
      <c r="G7" s="2">
        <f aca="true" t="shared" si="10" ref="G7:G34">U7-U6</f>
        <v>0</v>
      </c>
      <c r="H7" s="2">
        <f t="shared" si="4"/>
        <v>0</v>
      </c>
      <c r="I7" s="2">
        <f t="shared" si="5"/>
        <v>0</v>
      </c>
      <c r="J7" s="2">
        <f t="shared" si="7"/>
        <v>0</v>
      </c>
      <c r="K7" s="2">
        <f t="shared" si="8"/>
        <v>0</v>
      </c>
      <c r="L7" s="2">
        <f t="shared" si="9"/>
        <v>0</v>
      </c>
      <c r="M7" s="2">
        <f t="shared" si="6"/>
        <v>0.06800000000000006</v>
      </c>
      <c r="N7" s="18">
        <v>4</v>
      </c>
      <c r="O7" s="2">
        <v>2.04</v>
      </c>
      <c r="P7" s="2">
        <v>0</v>
      </c>
      <c r="Q7" s="2">
        <v>0</v>
      </c>
      <c r="R7" s="2">
        <v>0</v>
      </c>
      <c r="S7" s="2">
        <v>0</v>
      </c>
      <c r="T7" s="2">
        <v>0</v>
      </c>
      <c r="U7" s="2">
        <v>0</v>
      </c>
      <c r="V7" s="2">
        <v>0</v>
      </c>
      <c r="W7" s="2">
        <v>0</v>
      </c>
      <c r="X7" s="2">
        <v>0</v>
      </c>
      <c r="Y7" s="2">
        <v>0</v>
      </c>
      <c r="Z7" s="2">
        <v>0</v>
      </c>
      <c r="AA7" s="39">
        <v>4</v>
      </c>
    </row>
    <row r="8" spans="1:27" ht="12.75">
      <c r="A8" s="18">
        <v>5</v>
      </c>
      <c r="B8" s="2">
        <f t="shared" si="0"/>
        <v>0</v>
      </c>
      <c r="C8" s="2">
        <f t="shared" si="1"/>
        <v>0</v>
      </c>
      <c r="D8" s="2">
        <f>X9-X7</f>
        <v>0</v>
      </c>
      <c r="E8" s="2">
        <f t="shared" si="2"/>
        <v>0</v>
      </c>
      <c r="F8" s="2">
        <f t="shared" si="3"/>
        <v>0</v>
      </c>
      <c r="G8" s="2">
        <f t="shared" si="10"/>
        <v>0</v>
      </c>
      <c r="H8" s="2">
        <f t="shared" si="4"/>
        <v>0</v>
      </c>
      <c r="I8" s="2">
        <f t="shared" si="5"/>
        <v>0</v>
      </c>
      <c r="J8" s="2">
        <f t="shared" si="7"/>
        <v>0</v>
      </c>
      <c r="K8" s="2">
        <f t="shared" si="8"/>
        <v>0</v>
      </c>
      <c r="L8" s="2">
        <f t="shared" si="9"/>
        <v>0</v>
      </c>
      <c r="M8" s="2">
        <f t="shared" si="6"/>
        <v>2.2619999999999996</v>
      </c>
      <c r="N8" s="18">
        <v>5</v>
      </c>
      <c r="O8" s="2">
        <v>4.302</v>
      </c>
      <c r="P8" s="2">
        <v>0</v>
      </c>
      <c r="Q8" s="2">
        <v>0</v>
      </c>
      <c r="R8" s="2">
        <v>0</v>
      </c>
      <c r="S8" s="2">
        <v>0</v>
      </c>
      <c r="T8" s="2">
        <v>0</v>
      </c>
      <c r="U8" s="2">
        <v>0</v>
      </c>
      <c r="V8" s="2">
        <v>0</v>
      </c>
      <c r="W8" s="2">
        <v>0</v>
      </c>
      <c r="X8" s="2">
        <v>0</v>
      </c>
      <c r="Y8" s="2">
        <v>0</v>
      </c>
      <c r="Z8" s="2">
        <v>0</v>
      </c>
      <c r="AA8" s="39">
        <v>5</v>
      </c>
    </row>
    <row r="9" spans="1:27" ht="12.75">
      <c r="A9" s="18">
        <v>6</v>
      </c>
      <c r="B9" s="2">
        <f t="shared" si="0"/>
        <v>0</v>
      </c>
      <c r="C9" s="2">
        <f t="shared" si="1"/>
        <v>0</v>
      </c>
      <c r="D9" s="2">
        <f aca="true" t="shared" si="11" ref="D9:D24">X10-X9</f>
        <v>0</v>
      </c>
      <c r="E9" s="2">
        <f t="shared" si="2"/>
        <v>0</v>
      </c>
      <c r="F9" s="2">
        <f t="shared" si="3"/>
        <v>0</v>
      </c>
      <c r="G9" s="2">
        <f t="shared" si="10"/>
        <v>0</v>
      </c>
      <c r="H9" s="2">
        <f t="shared" si="4"/>
        <v>0</v>
      </c>
      <c r="I9" s="2">
        <f t="shared" si="5"/>
        <v>0</v>
      </c>
      <c r="J9" s="2">
        <f t="shared" si="7"/>
        <v>0</v>
      </c>
      <c r="K9" s="2">
        <f t="shared" si="8"/>
        <v>0</v>
      </c>
      <c r="L9" s="2">
        <f t="shared" si="9"/>
        <v>0</v>
      </c>
      <c r="M9" s="2">
        <f t="shared" si="6"/>
        <v>1.5150000000000006</v>
      </c>
      <c r="N9" s="18">
        <v>6</v>
      </c>
      <c r="O9" s="2">
        <v>5.817</v>
      </c>
      <c r="P9" s="2">
        <v>0</v>
      </c>
      <c r="Q9" s="2">
        <v>0</v>
      </c>
      <c r="R9" s="2">
        <v>0</v>
      </c>
      <c r="S9" s="2">
        <v>0</v>
      </c>
      <c r="T9" s="2">
        <v>0</v>
      </c>
      <c r="U9" s="2">
        <v>0</v>
      </c>
      <c r="V9" s="2">
        <v>0</v>
      </c>
      <c r="W9" s="2">
        <v>0</v>
      </c>
      <c r="X9" s="2">
        <v>0</v>
      </c>
      <c r="Y9" s="2">
        <v>0</v>
      </c>
      <c r="Z9" s="2">
        <v>0</v>
      </c>
      <c r="AA9" s="39">
        <v>6</v>
      </c>
    </row>
    <row r="10" spans="1:27" ht="12.75">
      <c r="A10" s="18">
        <v>7</v>
      </c>
      <c r="B10" s="2">
        <f>Z10-Z9</f>
        <v>0</v>
      </c>
      <c r="C10" s="2">
        <f t="shared" si="1"/>
        <v>0</v>
      </c>
      <c r="D10" s="2">
        <f t="shared" si="11"/>
        <v>0</v>
      </c>
      <c r="E10" s="2">
        <f t="shared" si="2"/>
        <v>0</v>
      </c>
      <c r="F10" s="2">
        <f t="shared" si="3"/>
        <v>0</v>
      </c>
      <c r="G10" s="2">
        <f t="shared" si="10"/>
        <v>0</v>
      </c>
      <c r="H10" s="2">
        <f t="shared" si="4"/>
        <v>0</v>
      </c>
      <c r="I10" s="2">
        <f t="shared" si="5"/>
        <v>0</v>
      </c>
      <c r="J10" s="2">
        <f t="shared" si="7"/>
        <v>0</v>
      </c>
      <c r="K10" s="2">
        <f t="shared" si="8"/>
        <v>0</v>
      </c>
      <c r="L10" s="2">
        <f t="shared" si="9"/>
        <v>0</v>
      </c>
      <c r="M10" s="2">
        <f t="shared" si="6"/>
        <v>0.2320000000000002</v>
      </c>
      <c r="N10" s="18">
        <v>7</v>
      </c>
      <c r="O10" s="2">
        <v>6.049</v>
      </c>
      <c r="P10" s="2">
        <v>0</v>
      </c>
      <c r="Q10" s="2">
        <v>0</v>
      </c>
      <c r="R10" s="2">
        <v>0</v>
      </c>
      <c r="S10" s="2">
        <v>0</v>
      </c>
      <c r="T10" s="2">
        <v>0</v>
      </c>
      <c r="U10" s="2">
        <v>0</v>
      </c>
      <c r="V10" s="2">
        <v>0</v>
      </c>
      <c r="W10" s="2">
        <v>0</v>
      </c>
      <c r="X10" s="2">
        <v>0</v>
      </c>
      <c r="Y10" s="2">
        <v>0</v>
      </c>
      <c r="Z10" s="2">
        <v>0</v>
      </c>
      <c r="AA10" s="39">
        <v>7</v>
      </c>
    </row>
    <row r="11" spans="1:27" ht="12.75">
      <c r="A11" s="18">
        <v>8</v>
      </c>
      <c r="B11" s="2">
        <f t="shared" si="0"/>
        <v>0</v>
      </c>
      <c r="C11" s="2">
        <f t="shared" si="1"/>
        <v>0</v>
      </c>
      <c r="D11" s="2">
        <f t="shared" si="11"/>
        <v>0</v>
      </c>
      <c r="E11" s="2">
        <f t="shared" si="2"/>
        <v>0</v>
      </c>
      <c r="F11" s="2">
        <f t="shared" si="3"/>
        <v>0</v>
      </c>
      <c r="G11" s="2">
        <f t="shared" si="10"/>
        <v>0</v>
      </c>
      <c r="H11" s="2">
        <f t="shared" si="4"/>
        <v>0</v>
      </c>
      <c r="I11" s="2">
        <f t="shared" si="5"/>
        <v>0</v>
      </c>
      <c r="J11" s="2">
        <f t="shared" si="7"/>
        <v>0</v>
      </c>
      <c r="K11" s="2">
        <f t="shared" si="8"/>
        <v>0</v>
      </c>
      <c r="L11" s="2">
        <f t="shared" si="9"/>
        <v>0</v>
      </c>
      <c r="M11" s="2">
        <f t="shared" si="6"/>
        <v>0.06799999999999962</v>
      </c>
      <c r="N11" s="18">
        <v>8</v>
      </c>
      <c r="O11" s="2">
        <v>6.117</v>
      </c>
      <c r="P11" s="2">
        <v>0</v>
      </c>
      <c r="Q11" s="2">
        <v>0</v>
      </c>
      <c r="R11" s="2">
        <v>0</v>
      </c>
      <c r="S11" s="2">
        <v>0</v>
      </c>
      <c r="T11" s="2">
        <v>0</v>
      </c>
      <c r="U11" s="2">
        <v>0</v>
      </c>
      <c r="V11" s="2">
        <v>0</v>
      </c>
      <c r="W11" s="2">
        <v>0</v>
      </c>
      <c r="X11" s="2">
        <v>0</v>
      </c>
      <c r="Y11" s="2">
        <v>0</v>
      </c>
      <c r="Z11" s="2">
        <v>0</v>
      </c>
      <c r="AA11" s="39">
        <v>8</v>
      </c>
    </row>
    <row r="12" spans="1:27" ht="12.75">
      <c r="A12" s="18">
        <v>9</v>
      </c>
      <c r="B12" s="2">
        <f t="shared" si="0"/>
        <v>0</v>
      </c>
      <c r="C12" s="2">
        <f t="shared" si="1"/>
        <v>0</v>
      </c>
      <c r="D12" s="2">
        <f t="shared" si="11"/>
        <v>0</v>
      </c>
      <c r="E12" s="2">
        <f t="shared" si="2"/>
        <v>0</v>
      </c>
      <c r="F12" s="2">
        <f t="shared" si="3"/>
        <v>0</v>
      </c>
      <c r="G12" s="2">
        <f t="shared" si="10"/>
        <v>0</v>
      </c>
      <c r="H12" s="2">
        <f t="shared" si="4"/>
        <v>0</v>
      </c>
      <c r="I12" s="2">
        <f t="shared" si="5"/>
        <v>0</v>
      </c>
      <c r="J12" s="2">
        <f t="shared" si="7"/>
        <v>0</v>
      </c>
      <c r="K12" s="2">
        <f aca="true" t="shared" si="12" ref="K12:K34">Q12-Q11</f>
        <v>0</v>
      </c>
      <c r="L12" s="2">
        <f t="shared" si="9"/>
        <v>0</v>
      </c>
      <c r="M12" s="2">
        <f t="shared" si="6"/>
        <v>0</v>
      </c>
      <c r="N12" s="18">
        <v>9</v>
      </c>
      <c r="O12" s="2">
        <v>6.117</v>
      </c>
      <c r="P12" s="2">
        <v>0</v>
      </c>
      <c r="Q12" s="2">
        <v>0</v>
      </c>
      <c r="R12" s="2">
        <v>0</v>
      </c>
      <c r="S12" s="2">
        <v>0</v>
      </c>
      <c r="T12" s="2">
        <v>0</v>
      </c>
      <c r="U12" s="2">
        <v>0</v>
      </c>
      <c r="V12" s="2">
        <v>0</v>
      </c>
      <c r="W12" s="2">
        <v>0</v>
      </c>
      <c r="X12" s="2">
        <v>0</v>
      </c>
      <c r="Y12" s="2">
        <v>0</v>
      </c>
      <c r="Z12" s="2">
        <v>0</v>
      </c>
      <c r="AA12" s="39">
        <v>9</v>
      </c>
    </row>
    <row r="13" spans="1:27" ht="12.75">
      <c r="A13" s="18">
        <v>10</v>
      </c>
      <c r="B13" s="2">
        <f t="shared" si="0"/>
        <v>0</v>
      </c>
      <c r="C13" s="2">
        <f t="shared" si="1"/>
        <v>0</v>
      </c>
      <c r="D13" s="2">
        <f t="shared" si="11"/>
        <v>0</v>
      </c>
      <c r="E13" s="2">
        <f t="shared" si="2"/>
        <v>0</v>
      </c>
      <c r="F13" s="2">
        <f t="shared" si="3"/>
        <v>0</v>
      </c>
      <c r="G13" s="2">
        <f t="shared" si="10"/>
        <v>0</v>
      </c>
      <c r="H13" s="2">
        <f t="shared" si="4"/>
        <v>0</v>
      </c>
      <c r="I13" s="2">
        <f t="shared" si="5"/>
        <v>0</v>
      </c>
      <c r="J13" s="2">
        <f t="shared" si="7"/>
        <v>0</v>
      </c>
      <c r="K13" s="2">
        <f t="shared" si="12"/>
        <v>0</v>
      </c>
      <c r="L13" s="2">
        <f t="shared" si="9"/>
        <v>0</v>
      </c>
      <c r="M13" s="2">
        <f t="shared" si="6"/>
        <v>1.237</v>
      </c>
      <c r="N13" s="18">
        <v>10</v>
      </c>
      <c r="O13" s="2">
        <v>7.354</v>
      </c>
      <c r="P13" s="2">
        <v>0</v>
      </c>
      <c r="Q13" s="2">
        <v>0</v>
      </c>
      <c r="R13" s="2">
        <v>0</v>
      </c>
      <c r="S13" s="2">
        <v>0</v>
      </c>
      <c r="T13" s="2">
        <v>0</v>
      </c>
      <c r="U13" s="2">
        <v>0</v>
      </c>
      <c r="V13" s="2">
        <v>0</v>
      </c>
      <c r="W13" s="2">
        <v>0</v>
      </c>
      <c r="X13" s="2">
        <v>0</v>
      </c>
      <c r="Y13" s="2">
        <v>0</v>
      </c>
      <c r="Z13" s="2">
        <v>0</v>
      </c>
      <c r="AA13" s="39">
        <v>10</v>
      </c>
    </row>
    <row r="14" spans="1:27" ht="12.75">
      <c r="A14" s="18">
        <v>11</v>
      </c>
      <c r="B14" s="2">
        <f t="shared" si="0"/>
        <v>0</v>
      </c>
      <c r="C14" s="2">
        <f t="shared" si="1"/>
        <v>0</v>
      </c>
      <c r="D14" s="2">
        <f t="shared" si="11"/>
        <v>0</v>
      </c>
      <c r="E14" s="2">
        <f t="shared" si="2"/>
        <v>0</v>
      </c>
      <c r="F14" s="2">
        <f t="shared" si="3"/>
        <v>0</v>
      </c>
      <c r="G14" s="2">
        <f t="shared" si="10"/>
        <v>0</v>
      </c>
      <c r="H14" s="2">
        <f t="shared" si="4"/>
        <v>0</v>
      </c>
      <c r="I14" s="2">
        <f t="shared" si="5"/>
        <v>0</v>
      </c>
      <c r="J14" s="2">
        <f t="shared" si="7"/>
        <v>0</v>
      </c>
      <c r="K14" s="2">
        <f t="shared" si="12"/>
        <v>0</v>
      </c>
      <c r="L14" s="2">
        <f t="shared" si="9"/>
        <v>0</v>
      </c>
      <c r="M14" s="2">
        <f t="shared" si="6"/>
        <v>1.4099999999999993</v>
      </c>
      <c r="N14" s="18">
        <v>11</v>
      </c>
      <c r="O14" s="2">
        <v>8.764</v>
      </c>
      <c r="P14" s="2">
        <v>0</v>
      </c>
      <c r="Q14" s="2">
        <v>0</v>
      </c>
      <c r="R14" s="2">
        <v>0</v>
      </c>
      <c r="S14" s="2">
        <v>0</v>
      </c>
      <c r="T14" s="2">
        <v>0</v>
      </c>
      <c r="U14" s="2">
        <v>0</v>
      </c>
      <c r="V14" s="2">
        <v>0</v>
      </c>
      <c r="W14" s="2">
        <v>0</v>
      </c>
      <c r="X14" s="2">
        <v>0</v>
      </c>
      <c r="Y14" s="2">
        <v>0</v>
      </c>
      <c r="Z14" s="2">
        <v>0</v>
      </c>
      <c r="AA14" s="39">
        <v>11</v>
      </c>
    </row>
    <row r="15" spans="1:27" ht="12.75">
      <c r="A15" s="18">
        <v>12</v>
      </c>
      <c r="B15" s="2">
        <f t="shared" si="0"/>
        <v>0</v>
      </c>
      <c r="C15" s="2">
        <f t="shared" si="1"/>
        <v>0</v>
      </c>
      <c r="D15" s="2">
        <f t="shared" si="11"/>
        <v>0</v>
      </c>
      <c r="E15" s="2">
        <f t="shared" si="2"/>
        <v>0</v>
      </c>
      <c r="F15" s="2">
        <f t="shared" si="3"/>
        <v>0</v>
      </c>
      <c r="G15" s="2">
        <f t="shared" si="10"/>
        <v>0</v>
      </c>
      <c r="H15" s="2">
        <f t="shared" si="4"/>
        <v>0</v>
      </c>
      <c r="I15" s="2">
        <f t="shared" si="5"/>
        <v>0</v>
      </c>
      <c r="J15" s="2">
        <f t="shared" si="7"/>
        <v>0</v>
      </c>
      <c r="K15" s="2">
        <f t="shared" si="12"/>
        <v>0</v>
      </c>
      <c r="L15" s="2">
        <f t="shared" si="9"/>
        <v>0</v>
      </c>
      <c r="M15" s="2">
        <f t="shared" si="6"/>
        <v>2.9720000000000013</v>
      </c>
      <c r="N15" s="18">
        <v>12</v>
      </c>
      <c r="O15" s="2">
        <v>11.736</v>
      </c>
      <c r="P15" s="2">
        <v>0</v>
      </c>
      <c r="Q15" s="2">
        <v>0</v>
      </c>
      <c r="R15" s="2">
        <v>0</v>
      </c>
      <c r="S15" s="2">
        <v>0</v>
      </c>
      <c r="T15" s="2">
        <v>0</v>
      </c>
      <c r="U15" s="2">
        <v>0</v>
      </c>
      <c r="V15" s="2">
        <v>0</v>
      </c>
      <c r="W15" s="2">
        <v>0</v>
      </c>
      <c r="X15" s="2">
        <v>0</v>
      </c>
      <c r="Y15" s="2">
        <v>0</v>
      </c>
      <c r="Z15" s="2">
        <v>0</v>
      </c>
      <c r="AA15" s="39">
        <v>12</v>
      </c>
    </row>
    <row r="16" spans="1:27" ht="12.75">
      <c r="A16" s="18">
        <v>13</v>
      </c>
      <c r="B16" s="2">
        <f t="shared" si="0"/>
        <v>0</v>
      </c>
      <c r="C16" s="2">
        <f t="shared" si="1"/>
        <v>0</v>
      </c>
      <c r="D16" s="2">
        <f t="shared" si="11"/>
        <v>0</v>
      </c>
      <c r="E16" s="2">
        <f t="shared" si="2"/>
        <v>0</v>
      </c>
      <c r="F16" s="2">
        <f t="shared" si="3"/>
        <v>0</v>
      </c>
      <c r="G16" s="2">
        <f t="shared" si="10"/>
        <v>0</v>
      </c>
      <c r="H16" s="2">
        <f t="shared" si="4"/>
        <v>0</v>
      </c>
      <c r="I16" s="2">
        <f t="shared" si="5"/>
        <v>0</v>
      </c>
      <c r="J16" s="2">
        <f t="shared" si="7"/>
        <v>0</v>
      </c>
      <c r="K16" s="2">
        <f t="shared" si="12"/>
        <v>0</v>
      </c>
      <c r="L16" s="2">
        <f t="shared" si="9"/>
        <v>0</v>
      </c>
      <c r="M16" s="2">
        <f t="shared" si="6"/>
        <v>0.29299999999999926</v>
      </c>
      <c r="N16" s="18">
        <v>13</v>
      </c>
      <c r="O16" s="2">
        <v>12.029</v>
      </c>
      <c r="P16" s="2">
        <v>0</v>
      </c>
      <c r="Q16" s="2">
        <v>0</v>
      </c>
      <c r="R16" s="2">
        <v>0</v>
      </c>
      <c r="S16" s="2">
        <v>0</v>
      </c>
      <c r="T16" s="2">
        <v>0</v>
      </c>
      <c r="U16" s="2">
        <v>0</v>
      </c>
      <c r="V16" s="2">
        <v>0</v>
      </c>
      <c r="W16" s="2">
        <v>0</v>
      </c>
      <c r="X16" s="2">
        <v>0</v>
      </c>
      <c r="Y16" s="2">
        <v>0</v>
      </c>
      <c r="Z16" s="2">
        <v>0</v>
      </c>
      <c r="AA16" s="39">
        <v>13</v>
      </c>
    </row>
    <row r="17" spans="1:27" ht="12.75">
      <c r="A17" s="18">
        <v>14</v>
      </c>
      <c r="B17" s="2">
        <f t="shared" si="0"/>
        <v>0</v>
      </c>
      <c r="C17" s="2">
        <f t="shared" si="1"/>
        <v>0</v>
      </c>
      <c r="D17" s="2">
        <f t="shared" si="11"/>
        <v>0</v>
      </c>
      <c r="E17" s="2">
        <f t="shared" si="2"/>
        <v>0</v>
      </c>
      <c r="F17" s="2">
        <f t="shared" si="3"/>
        <v>0</v>
      </c>
      <c r="G17" s="2">
        <f t="shared" si="10"/>
        <v>0</v>
      </c>
      <c r="H17" s="21">
        <f t="shared" si="4"/>
        <v>0</v>
      </c>
      <c r="I17" s="2">
        <f t="shared" si="5"/>
        <v>0</v>
      </c>
      <c r="J17" s="2">
        <f t="shared" si="7"/>
        <v>0</v>
      </c>
      <c r="K17" s="2">
        <f t="shared" si="12"/>
        <v>0</v>
      </c>
      <c r="L17" s="2">
        <f t="shared" si="9"/>
        <v>0</v>
      </c>
      <c r="M17" s="2">
        <f t="shared" si="6"/>
        <v>0</v>
      </c>
      <c r="N17" s="18">
        <v>14</v>
      </c>
      <c r="O17" s="2">
        <v>12.029</v>
      </c>
      <c r="P17" s="2">
        <v>0</v>
      </c>
      <c r="Q17" s="2">
        <v>0</v>
      </c>
      <c r="R17" s="2">
        <v>0</v>
      </c>
      <c r="S17" s="2">
        <v>0</v>
      </c>
      <c r="T17" s="2">
        <v>0</v>
      </c>
      <c r="U17" s="2">
        <v>0</v>
      </c>
      <c r="V17" s="2">
        <v>0</v>
      </c>
      <c r="W17" s="2">
        <v>0</v>
      </c>
      <c r="X17" s="2">
        <v>0</v>
      </c>
      <c r="Y17" s="2">
        <v>0</v>
      </c>
      <c r="Z17" s="2">
        <v>0</v>
      </c>
      <c r="AA17" s="39">
        <v>14</v>
      </c>
    </row>
    <row r="18" spans="1:27" ht="12.75">
      <c r="A18" s="18">
        <v>15</v>
      </c>
      <c r="B18" s="2">
        <f t="shared" si="0"/>
        <v>0</v>
      </c>
      <c r="C18" s="2">
        <f t="shared" si="1"/>
        <v>0</v>
      </c>
      <c r="D18" s="2">
        <f t="shared" si="11"/>
        <v>0</v>
      </c>
      <c r="E18" s="2">
        <f t="shared" si="2"/>
        <v>0</v>
      </c>
      <c r="F18" s="2">
        <f t="shared" si="3"/>
        <v>0</v>
      </c>
      <c r="G18" s="2">
        <f t="shared" si="10"/>
        <v>0</v>
      </c>
      <c r="H18" s="2">
        <f t="shared" si="4"/>
        <v>0</v>
      </c>
      <c r="I18" s="2">
        <f t="shared" si="5"/>
        <v>0</v>
      </c>
      <c r="J18" s="2">
        <f t="shared" si="7"/>
        <v>0</v>
      </c>
      <c r="K18" s="2">
        <f t="shared" si="12"/>
        <v>0</v>
      </c>
      <c r="L18" s="2">
        <f t="shared" si="9"/>
        <v>0</v>
      </c>
      <c r="M18" s="2">
        <f t="shared" si="6"/>
        <v>0</v>
      </c>
      <c r="N18" s="18">
        <v>15</v>
      </c>
      <c r="O18" s="2">
        <v>12.029</v>
      </c>
      <c r="P18" s="2">
        <v>0</v>
      </c>
      <c r="Q18" s="2">
        <v>0</v>
      </c>
      <c r="R18" s="2">
        <v>0</v>
      </c>
      <c r="S18" s="2">
        <v>0</v>
      </c>
      <c r="T18" s="2">
        <v>0</v>
      </c>
      <c r="U18" s="2">
        <v>0</v>
      </c>
      <c r="V18" s="2">
        <v>0</v>
      </c>
      <c r="W18" s="2">
        <v>0</v>
      </c>
      <c r="X18" s="2">
        <v>0</v>
      </c>
      <c r="Y18" s="2">
        <v>0</v>
      </c>
      <c r="Z18" s="2">
        <v>0</v>
      </c>
      <c r="AA18" s="39">
        <v>15</v>
      </c>
    </row>
    <row r="19" spans="1:27" ht="12.75">
      <c r="A19" s="18">
        <v>16</v>
      </c>
      <c r="B19" s="2">
        <f t="shared" si="0"/>
        <v>0</v>
      </c>
      <c r="C19" s="2">
        <f t="shared" si="1"/>
        <v>0</v>
      </c>
      <c r="D19" s="2">
        <f t="shared" si="11"/>
        <v>0</v>
      </c>
      <c r="E19" s="2">
        <f t="shared" si="2"/>
        <v>0</v>
      </c>
      <c r="F19" s="2">
        <f t="shared" si="3"/>
        <v>0</v>
      </c>
      <c r="G19" s="2">
        <f t="shared" si="10"/>
        <v>0</v>
      </c>
      <c r="H19" s="2">
        <f t="shared" si="4"/>
        <v>0</v>
      </c>
      <c r="I19" s="2">
        <f t="shared" si="5"/>
        <v>0</v>
      </c>
      <c r="J19" s="2">
        <f t="shared" si="7"/>
        <v>0</v>
      </c>
      <c r="K19" s="2">
        <f t="shared" si="12"/>
        <v>0</v>
      </c>
      <c r="L19" s="2">
        <f t="shared" si="9"/>
        <v>0</v>
      </c>
      <c r="M19" s="2">
        <f t="shared" si="6"/>
        <v>0</v>
      </c>
      <c r="N19" s="18">
        <v>16</v>
      </c>
      <c r="O19" s="2">
        <v>12.029</v>
      </c>
      <c r="P19" s="2">
        <v>0</v>
      </c>
      <c r="Q19" s="2">
        <v>0</v>
      </c>
      <c r="R19" s="2">
        <v>0</v>
      </c>
      <c r="S19" s="2">
        <v>0</v>
      </c>
      <c r="T19" s="2">
        <v>0</v>
      </c>
      <c r="U19" s="2">
        <v>0</v>
      </c>
      <c r="V19" s="2">
        <v>0</v>
      </c>
      <c r="W19" s="2">
        <v>0</v>
      </c>
      <c r="X19" s="2">
        <v>0</v>
      </c>
      <c r="Y19" s="2">
        <v>0</v>
      </c>
      <c r="Z19" s="2">
        <v>0</v>
      </c>
      <c r="AA19" s="39">
        <v>16</v>
      </c>
    </row>
    <row r="20" spans="1:27" ht="12.75">
      <c r="A20" s="18">
        <v>17</v>
      </c>
      <c r="B20" s="2">
        <f t="shared" si="0"/>
        <v>0</v>
      </c>
      <c r="C20" s="2">
        <f t="shared" si="1"/>
        <v>0</v>
      </c>
      <c r="D20" s="2">
        <f t="shared" si="11"/>
        <v>0</v>
      </c>
      <c r="E20" s="2">
        <f t="shared" si="2"/>
        <v>0</v>
      </c>
      <c r="F20" s="2">
        <f t="shared" si="3"/>
        <v>0</v>
      </c>
      <c r="G20" s="2">
        <f t="shared" si="10"/>
        <v>0</v>
      </c>
      <c r="H20" s="2">
        <f t="shared" si="4"/>
        <v>0</v>
      </c>
      <c r="I20" s="2">
        <f t="shared" si="5"/>
        <v>0</v>
      </c>
      <c r="J20" s="2">
        <f t="shared" si="7"/>
        <v>0</v>
      </c>
      <c r="K20" s="2">
        <f t="shared" si="12"/>
        <v>0</v>
      </c>
      <c r="L20" s="2">
        <f t="shared" si="9"/>
        <v>0</v>
      </c>
      <c r="M20" s="2">
        <f t="shared" si="6"/>
        <v>0.3620000000000001</v>
      </c>
      <c r="N20" s="18">
        <v>17</v>
      </c>
      <c r="O20" s="2">
        <v>12.391</v>
      </c>
      <c r="P20" s="2">
        <v>0</v>
      </c>
      <c r="Q20" s="2">
        <v>0</v>
      </c>
      <c r="R20" s="2">
        <v>0</v>
      </c>
      <c r="S20" s="2">
        <v>0</v>
      </c>
      <c r="T20" s="2">
        <v>0</v>
      </c>
      <c r="U20" s="2">
        <v>0</v>
      </c>
      <c r="V20" s="2">
        <v>0</v>
      </c>
      <c r="W20" s="2">
        <v>0</v>
      </c>
      <c r="X20" s="2">
        <v>0</v>
      </c>
      <c r="Y20" s="2">
        <v>0</v>
      </c>
      <c r="Z20" s="2">
        <v>0</v>
      </c>
      <c r="AA20" s="39">
        <v>17</v>
      </c>
    </row>
    <row r="21" spans="1:27" ht="12.75">
      <c r="A21" s="18">
        <v>18</v>
      </c>
      <c r="B21" s="2">
        <f t="shared" si="0"/>
        <v>0</v>
      </c>
      <c r="C21" s="2">
        <f t="shared" si="1"/>
        <v>0</v>
      </c>
      <c r="D21" s="2">
        <f t="shared" si="11"/>
        <v>0</v>
      </c>
      <c r="E21" s="2">
        <f t="shared" si="2"/>
        <v>0</v>
      </c>
      <c r="F21" s="2">
        <f t="shared" si="3"/>
        <v>0</v>
      </c>
      <c r="G21" s="2">
        <f t="shared" si="10"/>
        <v>0</v>
      </c>
      <c r="H21" s="2">
        <f t="shared" si="4"/>
        <v>0</v>
      </c>
      <c r="I21" s="2">
        <f t="shared" si="5"/>
        <v>0</v>
      </c>
      <c r="J21" s="2">
        <f t="shared" si="7"/>
        <v>0</v>
      </c>
      <c r="K21" s="2">
        <f>Q21-Q20</f>
        <v>0</v>
      </c>
      <c r="L21" s="2">
        <f t="shared" si="9"/>
        <v>0</v>
      </c>
      <c r="M21" s="2">
        <f t="shared" si="6"/>
        <v>0.3800000000000008</v>
      </c>
      <c r="N21" s="18">
        <v>18</v>
      </c>
      <c r="O21" s="2">
        <v>12.771</v>
      </c>
      <c r="P21" s="2">
        <v>0</v>
      </c>
      <c r="Q21" s="2">
        <v>0</v>
      </c>
      <c r="R21" s="2">
        <v>0</v>
      </c>
      <c r="S21" s="2">
        <v>0</v>
      </c>
      <c r="T21" s="2">
        <v>0</v>
      </c>
      <c r="U21" s="2">
        <v>0</v>
      </c>
      <c r="V21" s="2">
        <v>0</v>
      </c>
      <c r="W21" s="2">
        <v>0</v>
      </c>
      <c r="X21" s="2">
        <v>0</v>
      </c>
      <c r="Y21" s="2">
        <v>0</v>
      </c>
      <c r="Z21" s="2">
        <v>0</v>
      </c>
      <c r="AA21" s="39">
        <v>18</v>
      </c>
    </row>
    <row r="22" spans="1:27" ht="12.75">
      <c r="A22" s="18">
        <v>19</v>
      </c>
      <c r="B22" s="2">
        <f t="shared" si="0"/>
        <v>0</v>
      </c>
      <c r="C22" s="2">
        <f t="shared" si="1"/>
        <v>0</v>
      </c>
      <c r="D22" s="2">
        <f t="shared" si="11"/>
        <v>0</v>
      </c>
      <c r="E22" s="2">
        <f t="shared" si="2"/>
        <v>0</v>
      </c>
      <c r="F22" s="2">
        <f t="shared" si="3"/>
        <v>0</v>
      </c>
      <c r="G22" s="2">
        <f t="shared" si="10"/>
        <v>0</v>
      </c>
      <c r="H22" s="2">
        <f t="shared" si="4"/>
        <v>0</v>
      </c>
      <c r="I22" s="2">
        <f t="shared" si="5"/>
        <v>0</v>
      </c>
      <c r="J22" s="2">
        <f t="shared" si="7"/>
        <v>0</v>
      </c>
      <c r="K22" s="2">
        <f t="shared" si="12"/>
        <v>0</v>
      </c>
      <c r="L22" s="2">
        <f t="shared" si="9"/>
        <v>0</v>
      </c>
      <c r="M22" s="2">
        <f t="shared" si="6"/>
        <v>0</v>
      </c>
      <c r="N22" s="18">
        <v>19</v>
      </c>
      <c r="O22" s="2">
        <v>12.771</v>
      </c>
      <c r="P22" s="2">
        <v>0</v>
      </c>
      <c r="Q22" s="2">
        <v>0</v>
      </c>
      <c r="R22" s="2">
        <v>0</v>
      </c>
      <c r="S22" s="2">
        <v>0</v>
      </c>
      <c r="T22" s="2">
        <v>0</v>
      </c>
      <c r="U22" s="2">
        <v>0</v>
      </c>
      <c r="V22" s="2">
        <v>0</v>
      </c>
      <c r="W22" s="2">
        <v>0</v>
      </c>
      <c r="X22" s="2">
        <v>0</v>
      </c>
      <c r="Y22" s="2">
        <v>0</v>
      </c>
      <c r="Z22" s="2">
        <v>0</v>
      </c>
      <c r="AA22" s="39">
        <v>19</v>
      </c>
    </row>
    <row r="23" spans="1:27" ht="12.75">
      <c r="A23" s="18">
        <v>20</v>
      </c>
      <c r="B23" s="2">
        <f t="shared" si="0"/>
        <v>0</v>
      </c>
      <c r="C23" s="2">
        <f t="shared" si="1"/>
        <v>0</v>
      </c>
      <c r="D23" s="2">
        <f t="shared" si="11"/>
        <v>0</v>
      </c>
      <c r="E23" s="2">
        <f t="shared" si="2"/>
        <v>0</v>
      </c>
      <c r="F23" s="2">
        <f t="shared" si="3"/>
        <v>0</v>
      </c>
      <c r="G23" s="2">
        <f t="shared" si="10"/>
        <v>0</v>
      </c>
      <c r="H23" s="2">
        <f t="shared" si="4"/>
        <v>0</v>
      </c>
      <c r="I23" s="2">
        <f t="shared" si="5"/>
        <v>0</v>
      </c>
      <c r="J23" s="2">
        <f t="shared" si="7"/>
        <v>0</v>
      </c>
      <c r="K23" s="2">
        <f t="shared" si="12"/>
        <v>0</v>
      </c>
      <c r="L23" s="2">
        <f t="shared" si="9"/>
        <v>0</v>
      </c>
      <c r="M23" s="2">
        <f t="shared" si="6"/>
        <v>0</v>
      </c>
      <c r="N23" s="18">
        <v>20</v>
      </c>
      <c r="O23" s="2">
        <v>12.771</v>
      </c>
      <c r="P23" s="2">
        <v>0</v>
      </c>
      <c r="Q23" s="2">
        <v>0</v>
      </c>
      <c r="R23" s="2">
        <v>0</v>
      </c>
      <c r="S23" s="2">
        <v>0</v>
      </c>
      <c r="T23" s="2">
        <v>0</v>
      </c>
      <c r="U23" s="2">
        <v>0</v>
      </c>
      <c r="V23" s="2">
        <v>0</v>
      </c>
      <c r="W23" s="2">
        <v>0</v>
      </c>
      <c r="X23" s="2">
        <v>0</v>
      </c>
      <c r="Y23" s="2">
        <v>0</v>
      </c>
      <c r="Z23" s="2">
        <v>0</v>
      </c>
      <c r="AA23" s="39">
        <v>20</v>
      </c>
    </row>
    <row r="24" spans="1:27" ht="12.75">
      <c r="A24" s="18">
        <v>21</v>
      </c>
      <c r="B24" s="2">
        <f t="shared" si="0"/>
        <v>0</v>
      </c>
      <c r="C24" s="2">
        <f t="shared" si="1"/>
        <v>0</v>
      </c>
      <c r="D24" s="2">
        <f t="shared" si="11"/>
        <v>0</v>
      </c>
      <c r="E24" s="2">
        <f t="shared" si="2"/>
        <v>0</v>
      </c>
      <c r="F24" s="2">
        <f t="shared" si="3"/>
        <v>0</v>
      </c>
      <c r="G24" s="2">
        <f t="shared" si="10"/>
        <v>0</v>
      </c>
      <c r="H24" s="2">
        <f t="shared" si="4"/>
        <v>0</v>
      </c>
      <c r="I24" s="2">
        <f t="shared" si="5"/>
        <v>0</v>
      </c>
      <c r="J24" s="2">
        <f t="shared" si="7"/>
        <v>0</v>
      </c>
      <c r="K24" s="2">
        <f t="shared" si="12"/>
        <v>0</v>
      </c>
      <c r="L24" s="2">
        <f aca="true" t="shared" si="13" ref="L24:L31">P24-P23</f>
        <v>0</v>
      </c>
      <c r="M24" s="2">
        <f t="shared" si="6"/>
        <v>0</v>
      </c>
      <c r="N24" s="18">
        <v>21</v>
      </c>
      <c r="O24" s="2">
        <v>12.771</v>
      </c>
      <c r="P24" s="2">
        <v>0</v>
      </c>
      <c r="Q24" s="2">
        <v>0</v>
      </c>
      <c r="R24" s="2">
        <v>0</v>
      </c>
      <c r="S24" s="2">
        <v>0</v>
      </c>
      <c r="T24" s="2">
        <v>0</v>
      </c>
      <c r="U24" s="2">
        <v>0</v>
      </c>
      <c r="V24" s="2">
        <v>0</v>
      </c>
      <c r="W24" s="2">
        <v>0</v>
      </c>
      <c r="X24" s="2">
        <v>0</v>
      </c>
      <c r="Y24" s="2">
        <v>0</v>
      </c>
      <c r="Z24" s="2">
        <v>0</v>
      </c>
      <c r="AA24" s="39">
        <v>21</v>
      </c>
    </row>
    <row r="25" spans="1:27" ht="12.75">
      <c r="A25" s="18">
        <v>22</v>
      </c>
      <c r="B25" s="2">
        <f t="shared" si="0"/>
        <v>0</v>
      </c>
      <c r="C25" s="2">
        <f t="shared" si="1"/>
        <v>0</v>
      </c>
      <c r="D25" s="2">
        <f aca="true" t="shared" si="14" ref="D25:D34">X25-X24</f>
        <v>0</v>
      </c>
      <c r="E25" s="2">
        <f t="shared" si="2"/>
        <v>0</v>
      </c>
      <c r="F25" s="2">
        <f t="shared" si="3"/>
        <v>0</v>
      </c>
      <c r="G25" s="2">
        <f t="shared" si="10"/>
        <v>0</v>
      </c>
      <c r="H25" s="2">
        <f t="shared" si="4"/>
        <v>0</v>
      </c>
      <c r="I25" s="2">
        <f t="shared" si="5"/>
        <v>0</v>
      </c>
      <c r="J25" s="2">
        <f t="shared" si="7"/>
        <v>0</v>
      </c>
      <c r="K25" s="2">
        <f t="shared" si="12"/>
        <v>0</v>
      </c>
      <c r="L25" s="2">
        <f t="shared" si="13"/>
        <v>0</v>
      </c>
      <c r="M25" s="2">
        <f t="shared" si="6"/>
        <v>0.6959999999999997</v>
      </c>
      <c r="N25" s="18">
        <v>22</v>
      </c>
      <c r="O25" s="2">
        <v>13.467</v>
      </c>
      <c r="P25" s="2">
        <v>0</v>
      </c>
      <c r="Q25" s="2">
        <v>0</v>
      </c>
      <c r="R25" s="2">
        <v>0</v>
      </c>
      <c r="S25" s="2">
        <v>0</v>
      </c>
      <c r="T25" s="2">
        <v>0</v>
      </c>
      <c r="U25" s="2">
        <v>0</v>
      </c>
      <c r="V25" s="2">
        <v>0</v>
      </c>
      <c r="W25" s="2">
        <v>0</v>
      </c>
      <c r="X25" s="2">
        <v>0</v>
      </c>
      <c r="Y25" s="2">
        <v>0</v>
      </c>
      <c r="Z25" s="2">
        <v>0</v>
      </c>
      <c r="AA25" s="39">
        <v>22</v>
      </c>
    </row>
    <row r="26" spans="1:27" ht="12.75">
      <c r="A26" s="18">
        <v>23</v>
      </c>
      <c r="B26" s="2">
        <f t="shared" si="0"/>
        <v>0</v>
      </c>
      <c r="C26" s="2">
        <f t="shared" si="1"/>
        <v>0</v>
      </c>
      <c r="D26" s="2">
        <f t="shared" si="14"/>
        <v>0</v>
      </c>
      <c r="E26" s="2">
        <f t="shared" si="2"/>
        <v>0</v>
      </c>
      <c r="F26" s="2">
        <f t="shared" si="3"/>
        <v>0</v>
      </c>
      <c r="G26" s="2">
        <f t="shared" si="10"/>
        <v>0</v>
      </c>
      <c r="H26" s="2">
        <f t="shared" si="4"/>
        <v>0</v>
      </c>
      <c r="I26" s="2">
        <f t="shared" si="5"/>
        <v>0</v>
      </c>
      <c r="J26" s="2">
        <f t="shared" si="7"/>
        <v>0</v>
      </c>
      <c r="K26" s="2">
        <f t="shared" si="12"/>
        <v>0</v>
      </c>
      <c r="L26" s="2">
        <f t="shared" si="13"/>
        <v>0</v>
      </c>
      <c r="M26" s="2">
        <f t="shared" si="6"/>
        <v>0</v>
      </c>
      <c r="N26" s="18">
        <v>23</v>
      </c>
      <c r="O26" s="2">
        <v>13.467</v>
      </c>
      <c r="P26" s="2">
        <v>0</v>
      </c>
      <c r="Q26" s="2">
        <v>0</v>
      </c>
      <c r="R26" s="2">
        <v>0</v>
      </c>
      <c r="S26" s="2">
        <v>0</v>
      </c>
      <c r="T26" s="2">
        <v>0</v>
      </c>
      <c r="U26" s="2">
        <v>0</v>
      </c>
      <c r="V26" s="2">
        <v>0</v>
      </c>
      <c r="W26" s="2">
        <v>0</v>
      </c>
      <c r="X26" s="2">
        <v>0</v>
      </c>
      <c r="Y26" s="2">
        <v>0</v>
      </c>
      <c r="Z26" s="2">
        <v>0</v>
      </c>
      <c r="AA26" s="39">
        <v>23</v>
      </c>
    </row>
    <row r="27" spans="1:27" ht="12.75">
      <c r="A27" s="18">
        <v>24</v>
      </c>
      <c r="B27" s="2">
        <f t="shared" si="0"/>
        <v>0</v>
      </c>
      <c r="C27" s="2">
        <f t="shared" si="1"/>
        <v>0</v>
      </c>
      <c r="D27" s="2">
        <f t="shared" si="14"/>
        <v>0</v>
      </c>
      <c r="E27" s="2">
        <f t="shared" si="2"/>
        <v>0</v>
      </c>
      <c r="F27" s="2">
        <f t="shared" si="3"/>
        <v>0</v>
      </c>
      <c r="G27" s="2">
        <f t="shared" si="10"/>
        <v>0</v>
      </c>
      <c r="H27" s="2">
        <f t="shared" si="4"/>
        <v>0</v>
      </c>
      <c r="I27" s="2">
        <f t="shared" si="5"/>
        <v>0</v>
      </c>
      <c r="J27" s="2">
        <f t="shared" si="7"/>
        <v>0</v>
      </c>
      <c r="K27" s="2">
        <f t="shared" si="12"/>
        <v>0</v>
      </c>
      <c r="L27" s="2">
        <f t="shared" si="13"/>
        <v>0</v>
      </c>
      <c r="M27" s="2">
        <f t="shared" si="6"/>
        <v>1.1819999999999986</v>
      </c>
      <c r="N27" s="18">
        <v>24</v>
      </c>
      <c r="O27" s="2">
        <v>14.649</v>
      </c>
      <c r="P27" s="2">
        <v>0</v>
      </c>
      <c r="Q27" s="2">
        <v>0</v>
      </c>
      <c r="R27" s="2">
        <v>0</v>
      </c>
      <c r="S27" s="2">
        <v>0</v>
      </c>
      <c r="T27" s="2">
        <v>0</v>
      </c>
      <c r="U27" s="2">
        <v>0</v>
      </c>
      <c r="V27" s="2">
        <v>0</v>
      </c>
      <c r="W27" s="2">
        <v>0</v>
      </c>
      <c r="X27" s="2">
        <v>0</v>
      </c>
      <c r="Y27" s="2">
        <v>0</v>
      </c>
      <c r="Z27" s="2">
        <v>0</v>
      </c>
      <c r="AA27" s="39">
        <v>24</v>
      </c>
    </row>
    <row r="28" spans="1:27" ht="12.75">
      <c r="A28" s="18">
        <v>25</v>
      </c>
      <c r="B28" s="2">
        <f t="shared" si="0"/>
        <v>0</v>
      </c>
      <c r="C28" s="2">
        <f t="shared" si="1"/>
        <v>0</v>
      </c>
      <c r="D28" s="2">
        <f t="shared" si="14"/>
        <v>0</v>
      </c>
      <c r="E28" s="2">
        <f t="shared" si="2"/>
        <v>0</v>
      </c>
      <c r="F28" s="2">
        <f t="shared" si="3"/>
        <v>0</v>
      </c>
      <c r="G28" s="2">
        <f t="shared" si="10"/>
        <v>0</v>
      </c>
      <c r="H28" s="2">
        <f t="shared" si="4"/>
        <v>0</v>
      </c>
      <c r="I28" s="2">
        <f t="shared" si="5"/>
        <v>0</v>
      </c>
      <c r="J28" s="2">
        <f t="shared" si="7"/>
        <v>0</v>
      </c>
      <c r="K28" s="2">
        <f>Q28-Q27</f>
        <v>0</v>
      </c>
      <c r="L28" s="2">
        <f t="shared" si="13"/>
        <v>0</v>
      </c>
      <c r="M28" s="2">
        <f t="shared" si="6"/>
        <v>0</v>
      </c>
      <c r="N28" s="18">
        <v>25</v>
      </c>
      <c r="O28" s="2">
        <v>14.649</v>
      </c>
      <c r="P28" s="2">
        <v>0</v>
      </c>
      <c r="Q28" s="2">
        <v>0</v>
      </c>
      <c r="R28" s="2">
        <v>0</v>
      </c>
      <c r="S28" s="2">
        <v>0</v>
      </c>
      <c r="T28" s="2">
        <v>0</v>
      </c>
      <c r="U28" s="2">
        <v>0</v>
      </c>
      <c r="V28" s="2">
        <v>0</v>
      </c>
      <c r="W28" s="2">
        <v>0</v>
      </c>
      <c r="X28" s="2">
        <v>0</v>
      </c>
      <c r="Y28" s="2">
        <v>0</v>
      </c>
      <c r="Z28" s="2">
        <v>0</v>
      </c>
      <c r="AA28" s="39">
        <v>25</v>
      </c>
    </row>
    <row r="29" spans="1:27" ht="12.75">
      <c r="A29" s="18">
        <v>26</v>
      </c>
      <c r="B29" s="2">
        <f t="shared" si="0"/>
        <v>0</v>
      </c>
      <c r="C29" s="2">
        <f t="shared" si="1"/>
        <v>0</v>
      </c>
      <c r="D29" s="2">
        <f t="shared" si="14"/>
        <v>0</v>
      </c>
      <c r="E29" s="2">
        <f t="shared" si="2"/>
        <v>0</v>
      </c>
      <c r="F29" s="2">
        <f t="shared" si="3"/>
        <v>0</v>
      </c>
      <c r="G29" s="2">
        <f t="shared" si="10"/>
        <v>0</v>
      </c>
      <c r="H29" s="2">
        <f t="shared" si="4"/>
        <v>0</v>
      </c>
      <c r="I29" s="2">
        <f t="shared" si="5"/>
        <v>0</v>
      </c>
      <c r="J29" s="2">
        <f t="shared" si="7"/>
        <v>0</v>
      </c>
      <c r="K29" s="2">
        <f t="shared" si="12"/>
        <v>0</v>
      </c>
      <c r="L29" s="2">
        <f t="shared" si="13"/>
        <v>0</v>
      </c>
      <c r="M29" s="2">
        <f t="shared" si="6"/>
        <v>0</v>
      </c>
      <c r="N29" s="18">
        <v>26</v>
      </c>
      <c r="O29" s="2">
        <v>14.649</v>
      </c>
      <c r="P29" s="2">
        <v>0</v>
      </c>
      <c r="Q29" s="2">
        <v>0</v>
      </c>
      <c r="R29" s="2">
        <v>0</v>
      </c>
      <c r="S29" s="2">
        <v>0</v>
      </c>
      <c r="T29" s="2">
        <v>0</v>
      </c>
      <c r="U29" s="2">
        <v>0</v>
      </c>
      <c r="V29" s="2">
        <v>0</v>
      </c>
      <c r="W29" s="2">
        <v>0</v>
      </c>
      <c r="X29" s="2">
        <v>0</v>
      </c>
      <c r="Y29" s="2">
        <v>0</v>
      </c>
      <c r="Z29" s="2">
        <v>0</v>
      </c>
      <c r="AA29" s="39">
        <v>26</v>
      </c>
    </row>
    <row r="30" spans="1:27" ht="12.75">
      <c r="A30" s="18">
        <v>27</v>
      </c>
      <c r="B30" s="2">
        <f>Z31-Z29</f>
        <v>0</v>
      </c>
      <c r="C30" s="2">
        <f t="shared" si="1"/>
        <v>0</v>
      </c>
      <c r="D30" s="2">
        <f t="shared" si="14"/>
        <v>0</v>
      </c>
      <c r="E30" s="2">
        <f t="shared" si="2"/>
        <v>0</v>
      </c>
      <c r="F30" s="2">
        <f t="shared" si="3"/>
        <v>0</v>
      </c>
      <c r="G30" s="2">
        <f t="shared" si="10"/>
        <v>0</v>
      </c>
      <c r="H30" s="2">
        <f t="shared" si="4"/>
        <v>0</v>
      </c>
      <c r="I30" s="2">
        <f t="shared" si="5"/>
        <v>0</v>
      </c>
      <c r="J30" s="2">
        <f t="shared" si="7"/>
        <v>0</v>
      </c>
      <c r="K30" s="21">
        <f t="shared" si="12"/>
        <v>0</v>
      </c>
      <c r="L30" s="2">
        <f t="shared" si="13"/>
        <v>0</v>
      </c>
      <c r="M30" s="2">
        <f t="shared" si="6"/>
        <v>0.43700000000000117</v>
      </c>
      <c r="N30" s="18">
        <v>27</v>
      </c>
      <c r="O30" s="2">
        <v>15.086</v>
      </c>
      <c r="P30" s="2">
        <v>0</v>
      </c>
      <c r="Q30" s="2">
        <v>0</v>
      </c>
      <c r="R30" s="2">
        <v>0</v>
      </c>
      <c r="S30" s="2">
        <v>0</v>
      </c>
      <c r="T30" s="2">
        <v>0</v>
      </c>
      <c r="U30" s="2">
        <v>0</v>
      </c>
      <c r="V30" s="2">
        <v>0</v>
      </c>
      <c r="W30" s="2">
        <v>0</v>
      </c>
      <c r="X30" s="2">
        <v>0</v>
      </c>
      <c r="Y30" s="2">
        <v>0</v>
      </c>
      <c r="Z30" s="2">
        <v>0</v>
      </c>
      <c r="AA30" s="39">
        <v>27</v>
      </c>
    </row>
    <row r="31" spans="1:27" ht="12.75">
      <c r="A31" s="18">
        <v>28</v>
      </c>
      <c r="B31" s="2">
        <f>Z32-Z31</f>
        <v>0</v>
      </c>
      <c r="C31" s="2">
        <f t="shared" si="1"/>
        <v>0</v>
      </c>
      <c r="D31" s="2">
        <f t="shared" si="14"/>
        <v>0</v>
      </c>
      <c r="E31" s="2">
        <f t="shared" si="2"/>
        <v>0</v>
      </c>
      <c r="F31" s="2">
        <f t="shared" si="3"/>
        <v>0</v>
      </c>
      <c r="G31" s="2">
        <f t="shared" si="10"/>
        <v>0</v>
      </c>
      <c r="H31" s="2">
        <f t="shared" si="4"/>
        <v>0</v>
      </c>
      <c r="I31" s="2">
        <f t="shared" si="5"/>
        <v>0</v>
      </c>
      <c r="J31" s="2">
        <f t="shared" si="7"/>
        <v>0</v>
      </c>
      <c r="K31" s="2">
        <f>Q31-Q30</f>
        <v>0</v>
      </c>
      <c r="L31" s="2">
        <f t="shared" si="13"/>
        <v>0</v>
      </c>
      <c r="M31" s="2">
        <f t="shared" si="6"/>
        <v>0</v>
      </c>
      <c r="N31" s="18">
        <v>28</v>
      </c>
      <c r="O31" s="2">
        <v>15.086</v>
      </c>
      <c r="P31" s="2">
        <v>0</v>
      </c>
      <c r="Q31" s="2">
        <v>0</v>
      </c>
      <c r="R31" s="2">
        <v>0</v>
      </c>
      <c r="S31" s="2">
        <v>0</v>
      </c>
      <c r="T31" s="2">
        <v>0</v>
      </c>
      <c r="U31" s="2">
        <v>0</v>
      </c>
      <c r="V31" s="2">
        <v>0</v>
      </c>
      <c r="W31" s="2">
        <v>0</v>
      </c>
      <c r="X31" s="2">
        <v>0</v>
      </c>
      <c r="Y31" s="2">
        <v>0</v>
      </c>
      <c r="Z31" s="2">
        <v>0</v>
      </c>
      <c r="AA31" s="39">
        <v>28</v>
      </c>
    </row>
    <row r="32" spans="1:27" ht="12.75">
      <c r="A32" s="18">
        <v>29</v>
      </c>
      <c r="B32" s="2">
        <f>Z33-Z32</f>
        <v>0</v>
      </c>
      <c r="C32" s="2">
        <f t="shared" si="1"/>
        <v>0</v>
      </c>
      <c r="D32" s="2">
        <f t="shared" si="14"/>
        <v>0</v>
      </c>
      <c r="E32" s="2">
        <f t="shared" si="2"/>
        <v>0</v>
      </c>
      <c r="F32" s="2">
        <f t="shared" si="3"/>
        <v>0</v>
      </c>
      <c r="G32" s="2">
        <f t="shared" si="10"/>
        <v>0</v>
      </c>
      <c r="H32" s="2">
        <f t="shared" si="4"/>
        <v>0</v>
      </c>
      <c r="I32" s="2">
        <f t="shared" si="5"/>
        <v>0</v>
      </c>
      <c r="J32" s="2">
        <f t="shared" si="7"/>
        <v>0</v>
      </c>
      <c r="K32" s="2">
        <f t="shared" si="12"/>
        <v>0</v>
      </c>
      <c r="L32" s="2">
        <v>0</v>
      </c>
      <c r="M32" s="2">
        <f t="shared" si="6"/>
        <v>1.7589999999999986</v>
      </c>
      <c r="N32" s="18">
        <v>29</v>
      </c>
      <c r="O32" s="2">
        <v>16.845</v>
      </c>
      <c r="P32" s="2"/>
      <c r="Q32" s="2">
        <v>0</v>
      </c>
      <c r="R32" s="2">
        <v>0</v>
      </c>
      <c r="S32" s="2">
        <v>0</v>
      </c>
      <c r="T32" s="2">
        <v>0</v>
      </c>
      <c r="U32" s="2">
        <v>0</v>
      </c>
      <c r="V32" s="2">
        <v>0</v>
      </c>
      <c r="W32" s="2">
        <v>0</v>
      </c>
      <c r="X32" s="2">
        <v>0</v>
      </c>
      <c r="Y32" s="2">
        <v>0</v>
      </c>
      <c r="Z32" s="2">
        <v>0</v>
      </c>
      <c r="AA32" s="39">
        <v>29</v>
      </c>
    </row>
    <row r="33" spans="1:27" ht="12.75">
      <c r="A33" s="18">
        <v>30</v>
      </c>
      <c r="B33" s="2">
        <f>Z34-Z33</f>
        <v>0</v>
      </c>
      <c r="C33" s="2">
        <f t="shared" si="1"/>
        <v>0</v>
      </c>
      <c r="D33" s="2">
        <f t="shared" si="14"/>
        <v>0</v>
      </c>
      <c r="E33" s="2">
        <f t="shared" si="2"/>
        <v>0</v>
      </c>
      <c r="F33" s="2">
        <f t="shared" si="3"/>
        <v>0</v>
      </c>
      <c r="G33" s="2">
        <f t="shared" si="10"/>
        <v>0</v>
      </c>
      <c r="H33" s="2">
        <f t="shared" si="4"/>
        <v>0</v>
      </c>
      <c r="I33" s="2">
        <f t="shared" si="5"/>
        <v>0</v>
      </c>
      <c r="J33" s="2">
        <f t="shared" si="7"/>
        <v>0</v>
      </c>
      <c r="K33" s="2">
        <f t="shared" si="12"/>
        <v>0</v>
      </c>
      <c r="M33" s="2">
        <f t="shared" si="6"/>
        <v>0</v>
      </c>
      <c r="N33" s="18">
        <v>30</v>
      </c>
      <c r="O33" s="2">
        <v>16.845</v>
      </c>
      <c r="P33" s="2"/>
      <c r="Q33" s="2">
        <v>0</v>
      </c>
      <c r="R33" s="2">
        <v>0</v>
      </c>
      <c r="S33" s="2">
        <v>0</v>
      </c>
      <c r="T33" s="2">
        <v>0</v>
      </c>
      <c r="U33" s="2">
        <v>0</v>
      </c>
      <c r="V33" s="2">
        <v>0</v>
      </c>
      <c r="W33" s="2">
        <v>0</v>
      </c>
      <c r="X33" s="2">
        <v>0</v>
      </c>
      <c r="Y33" s="2">
        <v>0</v>
      </c>
      <c r="Z33" s="2">
        <v>0</v>
      </c>
      <c r="AA33" s="39">
        <v>30</v>
      </c>
    </row>
    <row r="34" spans="1:27" ht="12.75">
      <c r="A34" s="18">
        <v>31</v>
      </c>
      <c r="B34" s="2">
        <f>Z34-Z33</f>
        <v>0</v>
      </c>
      <c r="C34" s="2"/>
      <c r="D34" s="2">
        <f t="shared" si="14"/>
        <v>0</v>
      </c>
      <c r="E34" s="2"/>
      <c r="F34" s="2">
        <f t="shared" si="3"/>
        <v>0</v>
      </c>
      <c r="G34" s="2">
        <f t="shared" si="10"/>
        <v>0</v>
      </c>
      <c r="I34" s="2">
        <f t="shared" si="5"/>
        <v>0</v>
      </c>
      <c r="K34" s="2">
        <f t="shared" si="12"/>
        <v>0</v>
      </c>
      <c r="M34" s="2">
        <f t="shared" si="6"/>
        <v>1.1050000000000004</v>
      </c>
      <c r="N34" s="18">
        <v>31</v>
      </c>
      <c r="O34" s="2">
        <v>17.95</v>
      </c>
      <c r="P34" s="2"/>
      <c r="Q34" s="2">
        <v>0</v>
      </c>
      <c r="R34" s="2"/>
      <c r="S34" s="2">
        <v>0</v>
      </c>
      <c r="T34" s="2"/>
      <c r="U34" s="2">
        <v>0</v>
      </c>
      <c r="V34" s="2">
        <v>0</v>
      </c>
      <c r="X34" s="2">
        <v>0</v>
      </c>
      <c r="Y34" s="2" t="s">
        <v>21</v>
      </c>
      <c r="Z34" s="2">
        <v>0</v>
      </c>
      <c r="AA34" s="39">
        <v>31</v>
      </c>
    </row>
    <row r="35" spans="5:20" ht="12.75">
      <c r="E35" s="3" t="s">
        <v>21</v>
      </c>
      <c r="O35" s="2"/>
      <c r="T35" s="2"/>
    </row>
    <row r="36" spans="2:20" ht="12.75">
      <c r="B36" s="2">
        <f aca="true" t="shared" si="15" ref="B36:M36">SUM(B4:B34)</f>
        <v>0</v>
      </c>
      <c r="C36" s="2">
        <f t="shared" si="15"/>
        <v>0</v>
      </c>
      <c r="D36" s="2">
        <f t="shared" si="15"/>
        <v>0</v>
      </c>
      <c r="E36" s="2">
        <f>SUM(E4:E33)</f>
        <v>0</v>
      </c>
      <c r="F36" s="56">
        <f>SUM(F4:F34)</f>
        <v>0</v>
      </c>
      <c r="G36" s="2">
        <f>SUM(G4:G34)</f>
        <v>0</v>
      </c>
      <c r="H36" s="2">
        <f t="shared" si="15"/>
        <v>0</v>
      </c>
      <c r="I36" s="2">
        <f t="shared" si="15"/>
        <v>0</v>
      </c>
      <c r="J36" s="2">
        <f>SUM(J4:J33)</f>
        <v>0</v>
      </c>
      <c r="K36" s="2">
        <f t="shared" si="15"/>
        <v>0</v>
      </c>
      <c r="L36" s="2">
        <f>SUM(L4:L32)</f>
        <v>0</v>
      </c>
      <c r="M36" s="2">
        <f t="shared" si="15"/>
        <v>17.95</v>
      </c>
      <c r="O36" t="s">
        <v>14</v>
      </c>
      <c r="T36" s="2"/>
    </row>
    <row r="39" spans="2:15" ht="12.75">
      <c r="B39" s="5">
        <f aca="true" t="shared" si="16" ref="B39:L39">C39+B36</f>
        <v>17.95</v>
      </c>
      <c r="C39" s="5">
        <f t="shared" si="16"/>
        <v>17.95</v>
      </c>
      <c r="D39" s="5">
        <f t="shared" si="16"/>
        <v>17.95</v>
      </c>
      <c r="E39" s="5">
        <f t="shared" si="16"/>
        <v>17.95</v>
      </c>
      <c r="F39" s="5">
        <f t="shared" si="16"/>
        <v>17.95</v>
      </c>
      <c r="G39" s="5">
        <f t="shared" si="16"/>
        <v>17.95</v>
      </c>
      <c r="H39" s="5">
        <f t="shared" si="16"/>
        <v>17.95</v>
      </c>
      <c r="I39" s="5">
        <f t="shared" si="16"/>
        <v>17.95</v>
      </c>
      <c r="J39" s="5">
        <f t="shared" si="16"/>
        <v>17.95</v>
      </c>
      <c r="K39" s="5">
        <f t="shared" si="16"/>
        <v>17.95</v>
      </c>
      <c r="L39" s="5">
        <f t="shared" si="16"/>
        <v>17.95</v>
      </c>
      <c r="M39" s="5">
        <f>M36</f>
        <v>17.95</v>
      </c>
      <c r="O39" t="s">
        <v>20</v>
      </c>
    </row>
    <row r="41" spans="2:15" ht="12.75">
      <c r="B41" s="2">
        <f aca="true" t="shared" si="17" ref="B41:M41">AVERAGE(B4:B34)</f>
        <v>0</v>
      </c>
      <c r="C41" s="2">
        <f t="shared" si="17"/>
        <v>0</v>
      </c>
      <c r="D41" s="2">
        <f t="shared" si="17"/>
        <v>0</v>
      </c>
      <c r="E41" s="2">
        <f t="shared" si="17"/>
        <v>0</v>
      </c>
      <c r="F41" s="2">
        <f t="shared" si="17"/>
        <v>0</v>
      </c>
      <c r="G41" s="2">
        <f t="shared" si="17"/>
        <v>0</v>
      </c>
      <c r="H41" s="2">
        <f t="shared" si="17"/>
        <v>0</v>
      </c>
      <c r="I41" s="2">
        <f t="shared" si="17"/>
        <v>0</v>
      </c>
      <c r="J41" s="2">
        <f t="shared" si="17"/>
        <v>0</v>
      </c>
      <c r="K41" s="2">
        <f t="shared" si="17"/>
        <v>0</v>
      </c>
      <c r="L41" s="2">
        <f t="shared" si="17"/>
        <v>0</v>
      </c>
      <c r="M41" s="2">
        <f t="shared" si="17"/>
        <v>0.5790322580645161</v>
      </c>
      <c r="O41" t="s">
        <v>15</v>
      </c>
    </row>
    <row r="42" spans="2:16" ht="12.75">
      <c r="B42" s="7"/>
      <c r="C42" s="7"/>
      <c r="D42" s="7"/>
      <c r="E42" s="7"/>
      <c r="F42" s="8"/>
      <c r="G42" s="7"/>
      <c r="H42" s="7"/>
      <c r="I42" s="7"/>
      <c r="J42" s="7"/>
      <c r="K42" s="7"/>
      <c r="L42" s="7"/>
      <c r="M42" s="7"/>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8" ref="B48:M48">(B39)/2.8/B45</f>
        <v>0.017563600782778865</v>
      </c>
      <c r="C48" s="2">
        <f t="shared" si="18"/>
        <v>0.019193755346449955</v>
      </c>
      <c r="D48" s="2">
        <f t="shared" si="18"/>
        <v>0.021087875939849624</v>
      </c>
      <c r="E48" s="2">
        <f t="shared" si="18"/>
        <v>0.02348246991104134</v>
      </c>
      <c r="F48" s="2">
        <f t="shared" si="18"/>
        <v>0.02638154027042916</v>
      </c>
      <c r="G48" s="2">
        <f t="shared" si="18"/>
        <v>0.03023921832884097</v>
      </c>
      <c r="H48" s="2">
        <f t="shared" si="18"/>
        <v>0.03541831097079716</v>
      </c>
      <c r="I48" s="2">
        <f t="shared" si="18"/>
        <v>0.042455061494796595</v>
      </c>
      <c r="J48" s="2">
        <f t="shared" si="18"/>
        <v>0.053422619047619045</v>
      </c>
      <c r="K48" s="2">
        <f t="shared" si="18"/>
        <v>0.07123015873015873</v>
      </c>
      <c r="L48" s="2">
        <f t="shared" si="18"/>
        <v>0.10865617433414043</v>
      </c>
      <c r="M48" s="2">
        <f t="shared" si="18"/>
        <v>0.20679723502304148</v>
      </c>
      <c r="O48" t="s">
        <v>17</v>
      </c>
    </row>
  </sheetData>
  <printOptions/>
  <pageMargins left="0.75" right="0.75" top="1" bottom="1" header="0.5" footer="0.5"/>
  <pageSetup horizontalDpi="300" verticalDpi="300" orientation="portrait" paperSize="9" r:id="rId1"/>
  <ignoredErrors>
    <ignoredError sqref="E36" formula="1"/>
  </ignoredErrors>
</worksheet>
</file>

<file path=xl/worksheets/sheet2.xml><?xml version="1.0" encoding="utf-8"?>
<worksheet xmlns="http://schemas.openxmlformats.org/spreadsheetml/2006/main" xmlns:r="http://schemas.openxmlformats.org/officeDocument/2006/relationships">
  <dimension ref="A1:BC144"/>
  <sheetViews>
    <sheetView workbookViewId="0" topLeftCell="D106">
      <selection activeCell="O131" sqref="O131"/>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2" style="0" customWidth="1"/>
    <col min="9" max="9" width="14.66015625" style="9" customWidth="1"/>
    <col min="10" max="10" width="15.83203125" style="0" customWidth="1"/>
    <col min="11" max="11" width="13.83203125" style="0" customWidth="1"/>
    <col min="12" max="13" width="15" style="0" customWidth="1"/>
    <col min="15" max="15" width="13.16015625" style="0" customWidth="1"/>
    <col min="16" max="16" width="40" style="0" customWidth="1"/>
    <col min="18" max="18" width="12" style="0" customWidth="1"/>
    <col min="19" max="19" width="13.5" style="0" customWidth="1"/>
  </cols>
  <sheetData>
    <row r="1" spans="1:55" ht="15">
      <c r="A1" s="12"/>
      <c r="B1" s="12"/>
      <c r="C1" s="12"/>
      <c r="D1" s="12"/>
      <c r="E1" s="12"/>
      <c r="F1" s="13" t="s">
        <v>25</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t="s">
        <v>38</v>
      </c>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2014</v>
      </c>
      <c r="B4" s="66">
        <f>NUMBERS!$M$41</f>
        <v>0.5790322580645161</v>
      </c>
      <c r="C4" s="66">
        <f>NUMBERS!$L$41</f>
        <v>0</v>
      </c>
      <c r="D4" s="66">
        <f>NUMBERS!$K$41</f>
        <v>0</v>
      </c>
      <c r="E4" s="66">
        <f>NUMBERS!$J$41</f>
        <v>0</v>
      </c>
      <c r="F4" s="66">
        <f>NUMBERS!$I$41</f>
        <v>0</v>
      </c>
      <c r="G4" s="66">
        <f>NUMBERS!$H$41</f>
        <v>0</v>
      </c>
      <c r="H4" s="66">
        <f>NUMBERS!$G$41</f>
        <v>0</v>
      </c>
      <c r="I4" s="66">
        <f>NUMBERS!$F$41</f>
        <v>0</v>
      </c>
      <c r="J4" s="66">
        <f>NUMBERS!$E$41</f>
        <v>0</v>
      </c>
      <c r="K4" s="66">
        <f>NUMBERS!$D$41</f>
        <v>0</v>
      </c>
      <c r="L4" s="66">
        <f>NUMBERS!$C$41</f>
        <v>0</v>
      </c>
      <c r="M4" s="66">
        <f>NUMBERS!$B$41</f>
        <v>0</v>
      </c>
      <c r="N4" s="12"/>
      <c r="O4" s="13" t="s">
        <v>16</v>
      </c>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2013</v>
      </c>
      <c r="B5" s="55">
        <v>0.8286451612903225</v>
      </c>
      <c r="C5" s="55">
        <v>1.468448275862069</v>
      </c>
      <c r="D5" s="55">
        <v>2.2652580645161295</v>
      </c>
      <c r="E5" s="55">
        <v>4.840833333333333</v>
      </c>
      <c r="F5" s="55">
        <v>4.691806451612902</v>
      </c>
      <c r="G5" s="55">
        <v>5.3820666666666686</v>
      </c>
      <c r="H5" s="55">
        <v>6.539870967741935</v>
      </c>
      <c r="I5" s="55">
        <v>6.260612903225804</v>
      </c>
      <c r="J5" s="55">
        <v>3.882099999999999</v>
      </c>
      <c r="K5" s="59">
        <v>2.4897419354838717</v>
      </c>
      <c r="L5" s="55">
        <v>0.6398333333333388</v>
      </c>
      <c r="M5" s="55">
        <v>0.8612903225806466</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2012</v>
      </c>
      <c r="B6" s="55">
        <v>0.767</v>
      </c>
      <c r="C6" s="55">
        <v>1.733</v>
      </c>
      <c r="D6" s="55">
        <v>4.001</v>
      </c>
      <c r="E6" s="55">
        <v>3.783</v>
      </c>
      <c r="F6" s="55">
        <v>5.957</v>
      </c>
      <c r="G6" s="55">
        <v>4.918833333333331</v>
      </c>
      <c r="H6" s="55">
        <v>5.34</v>
      </c>
      <c r="I6" s="55">
        <v>5.85</v>
      </c>
      <c r="J6" s="55">
        <v>4.589</v>
      </c>
      <c r="K6" s="59">
        <v>2.179</v>
      </c>
      <c r="L6" s="55">
        <v>1.094</v>
      </c>
      <c r="M6" s="55">
        <v>0.342</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2011</v>
      </c>
      <c r="B7" s="40">
        <v>0.6230967741935494</v>
      </c>
      <c r="C7" s="40">
        <v>1.6020333333333308</v>
      </c>
      <c r="D7" s="40">
        <v>3.0509354838709664</v>
      </c>
      <c r="E7" s="40">
        <v>3.9021666666666683</v>
      </c>
      <c r="F7" s="40">
        <v>4.393741935483871</v>
      </c>
      <c r="G7" s="40">
        <v>4.885967741935481</v>
      </c>
      <c r="H7" s="40">
        <v>5.458</v>
      </c>
      <c r="I7" s="40">
        <v>6.122709677419356</v>
      </c>
      <c r="J7" s="40">
        <v>6.4002</v>
      </c>
      <c r="K7" s="40">
        <v>3.5407096774193554</v>
      </c>
      <c r="L7" s="40">
        <v>0.9753214285714285</v>
      </c>
      <c r="M7" s="40">
        <v>0.9148387096774193</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2010</v>
      </c>
      <c r="B8" s="40">
        <v>0.8379354838709677</v>
      </c>
      <c r="C8" s="40">
        <v>0.9408928571428571</v>
      </c>
      <c r="D8" s="40">
        <v>3.05241935483871</v>
      </c>
      <c r="E8" s="40">
        <v>6.444733333333333</v>
      </c>
      <c r="F8" s="40">
        <v>0.6547096774193564</v>
      </c>
      <c r="G8" s="40">
        <v>6.728733333333333</v>
      </c>
      <c r="H8" s="40">
        <v>6.46393548387097</v>
      </c>
      <c r="I8" s="40">
        <v>4.609290322580643</v>
      </c>
      <c r="J8" s="40">
        <v>3.5257666666666676</v>
      </c>
      <c r="K8" s="40">
        <v>2.338580645161297</v>
      </c>
      <c r="L8" s="40">
        <v>0.7150666666666666</v>
      </c>
      <c r="M8" s="40">
        <v>0.25629032258065043</v>
      </c>
      <c r="N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2009</v>
      </c>
      <c r="B9" s="15">
        <v>1.157709677419355</v>
      </c>
      <c r="C9" s="15">
        <v>1.6120689655172413</v>
      </c>
      <c r="D9" s="15">
        <v>3.201806451612904</v>
      </c>
      <c r="E9" s="15">
        <v>5.394266666666667</v>
      </c>
      <c r="F9" s="15">
        <v>5.739548387096773</v>
      </c>
      <c r="G9" s="15">
        <v>6.086999999999999</v>
      </c>
      <c r="H9" s="15">
        <v>5.658</v>
      </c>
      <c r="I9" s="16">
        <v>5.91535483870968</v>
      </c>
      <c r="J9" s="15">
        <v>3.8825333333333294</v>
      </c>
      <c r="K9" s="15">
        <v>2.436903225806455</v>
      </c>
      <c r="L9" s="15">
        <v>0.8595666666666678</v>
      </c>
      <c r="M9" s="15">
        <v>0.5940967741935457</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2008</v>
      </c>
      <c r="B10" s="40">
        <v>0.6512258064516129</v>
      </c>
      <c r="C10" s="40">
        <v>2.691310344827586</v>
      </c>
      <c r="D10" s="40">
        <v>2.1468709677419358</v>
      </c>
      <c r="E10" s="40">
        <v>4.504199999999999</v>
      </c>
      <c r="F10" s="40">
        <v>6.295806451612903</v>
      </c>
      <c r="G10" s="40">
        <v>5.964600000000002</v>
      </c>
      <c r="H10" s="40">
        <v>4.934354838709675</v>
      </c>
      <c r="I10" s="40">
        <v>4.315387096774195</v>
      </c>
      <c r="J10" s="40">
        <v>3.9407</v>
      </c>
      <c r="K10" s="40">
        <v>2.6817096774193563</v>
      </c>
      <c r="L10" s="40">
        <v>1.0870666666666617</v>
      </c>
      <c r="M10" s="40">
        <v>0.8856451612903276</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2007</v>
      </c>
      <c r="B11" s="40">
        <v>0.7037096774193549</v>
      </c>
      <c r="C11" s="40">
        <v>1.2181071428571428</v>
      </c>
      <c r="D11" s="40">
        <v>3.6735161290322584</v>
      </c>
      <c r="E11" s="40">
        <v>7.123766666666667</v>
      </c>
      <c r="F11" s="40">
        <v>5.310064516129033</v>
      </c>
      <c r="G11" s="40">
        <v>4.721399999999998</v>
      </c>
      <c r="H11" s="40">
        <v>4.686225806451613</v>
      </c>
      <c r="I11" s="40">
        <v>5.204258064516129</v>
      </c>
      <c r="J11" s="40">
        <v>3.278200000000004</v>
      </c>
      <c r="K11" s="40">
        <v>2.5939677419354843</v>
      </c>
      <c r="L11" s="40">
        <v>0.9972333333333305</v>
      </c>
      <c r="M11" s="40">
        <v>0.8821935483870954</v>
      </c>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30">
        <v>2006</v>
      </c>
      <c r="B12" s="12">
        <v>0.97</v>
      </c>
      <c r="C12" s="12">
        <v>0.75</v>
      </c>
      <c r="D12" s="12">
        <v>1.91</v>
      </c>
      <c r="E12" s="12">
        <v>1.45</v>
      </c>
      <c r="F12" s="12">
        <v>2.07</v>
      </c>
      <c r="G12" s="12">
        <v>2.65</v>
      </c>
      <c r="H12" s="12">
        <v>2.8</v>
      </c>
      <c r="I12" s="14">
        <v>1.68</v>
      </c>
      <c r="J12" s="12">
        <v>2.05</v>
      </c>
      <c r="K12" s="12">
        <v>1.21</v>
      </c>
      <c r="L12" s="12">
        <v>0.72</v>
      </c>
      <c r="M12" s="12">
        <v>0.3</v>
      </c>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30">
        <v>2005</v>
      </c>
      <c r="B13" s="15">
        <v>0.6892580645161278</v>
      </c>
      <c r="C13" s="15">
        <v>0.8054333333333337</v>
      </c>
      <c r="D13" s="15">
        <v>1.7976451612903217</v>
      </c>
      <c r="E13" s="15">
        <v>1.8558333333333337</v>
      </c>
      <c r="F13" s="15">
        <v>2.1814000000000004</v>
      </c>
      <c r="G13" s="15">
        <v>2.041354838709677</v>
      </c>
      <c r="H13" s="15">
        <v>2.068333333333334</v>
      </c>
      <c r="I13" s="15">
        <v>2.212967741935484</v>
      </c>
      <c r="J13" s="15">
        <v>2.2681666666666667</v>
      </c>
      <c r="K13" s="15">
        <v>1.3481935483870968</v>
      </c>
      <c r="L13" s="15">
        <v>1.1299285714285714</v>
      </c>
      <c r="M13" s="15">
        <v>0.9306774193548387</v>
      </c>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30">
        <v>2004</v>
      </c>
      <c r="B14" s="15">
        <v>0.55</v>
      </c>
      <c r="C14" s="15">
        <v>1.07</v>
      </c>
      <c r="D14" s="15">
        <v>1.98</v>
      </c>
      <c r="E14" s="15">
        <v>2.61</v>
      </c>
      <c r="F14" s="15">
        <v>2.77</v>
      </c>
      <c r="G14" s="15">
        <v>2.24</v>
      </c>
      <c r="H14" s="15">
        <v>2.73</v>
      </c>
      <c r="I14" s="15">
        <v>2.44</v>
      </c>
      <c r="J14" s="15">
        <v>1.92</v>
      </c>
      <c r="K14" s="15">
        <v>1.47</v>
      </c>
      <c r="L14" s="15">
        <v>0.58</v>
      </c>
      <c r="M14" s="15">
        <v>0.58</v>
      </c>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30">
        <v>2003</v>
      </c>
      <c r="B15" s="15">
        <v>0.96</v>
      </c>
      <c r="C15" s="15">
        <v>2.25</v>
      </c>
      <c r="D15" s="15">
        <v>2.79</v>
      </c>
      <c r="E15" s="15">
        <v>3.2</v>
      </c>
      <c r="F15" s="15">
        <v>2.44</v>
      </c>
      <c r="G15" s="15">
        <v>2.44</v>
      </c>
      <c r="H15" s="15">
        <v>2.31</v>
      </c>
      <c r="I15" s="16">
        <v>2.55</v>
      </c>
      <c r="J15" s="15">
        <v>2.77</v>
      </c>
      <c r="K15" s="15">
        <v>1.98</v>
      </c>
      <c r="L15" s="15">
        <v>0.96</v>
      </c>
      <c r="M15" s="15">
        <v>0.77</v>
      </c>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30">
        <v>2002</v>
      </c>
      <c r="B16" s="15">
        <v>1.3138387096774193</v>
      </c>
      <c r="C16" s="15">
        <v>2.166714285714286</v>
      </c>
      <c r="D16" s="15">
        <v>3.0471290322580646</v>
      </c>
      <c r="E16" s="15">
        <v>3.7466333333333335</v>
      </c>
      <c r="F16" s="15">
        <v>3.3458064516129022</v>
      </c>
      <c r="G16" s="15">
        <v>3.5932000000000017</v>
      </c>
      <c r="H16" s="15">
        <v>3.6214516129032255</v>
      </c>
      <c r="I16" s="16">
        <v>3.011838709677418</v>
      </c>
      <c r="J16" s="15">
        <v>2.8370000000000006</v>
      </c>
      <c r="K16" s="15">
        <v>1.6918709677419348</v>
      </c>
      <c r="L16" s="15">
        <v>1.0613333333333344</v>
      </c>
      <c r="M16" s="15">
        <v>0.5216451612903241</v>
      </c>
      <c r="N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30">
        <v>2001</v>
      </c>
      <c r="B17" s="15">
        <v>0.7464838709677418</v>
      </c>
      <c r="C17" s="15">
        <v>1.317107142857143</v>
      </c>
      <c r="D17" s="15">
        <v>1.400548387096774</v>
      </c>
      <c r="E17" s="15">
        <v>2.7674000000000003</v>
      </c>
      <c r="F17" s="15">
        <v>4.187032258064516</v>
      </c>
      <c r="G17" s="15">
        <v>3.8925</v>
      </c>
      <c r="H17" s="15">
        <v>3.7540645161290334</v>
      </c>
      <c r="I17" s="16">
        <v>3.2753548387096756</v>
      </c>
      <c r="J17" s="15">
        <v>2.1943000000000024</v>
      </c>
      <c r="K17" s="15">
        <v>1.8183548387096784</v>
      </c>
      <c r="L17" s="15">
        <v>0.8264999999999987</v>
      </c>
      <c r="M17" s="15">
        <v>0.7722258064516118</v>
      </c>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12"/>
      <c r="B18" s="12"/>
      <c r="C18" s="12"/>
      <c r="D18" s="12"/>
      <c r="E18" s="12"/>
      <c r="F18" s="12"/>
      <c r="G18" s="12"/>
      <c r="H18" s="12"/>
      <c r="I18" s="14"/>
      <c r="J18" s="12"/>
      <c r="K18" s="12"/>
      <c r="L18" s="12"/>
      <c r="M18" s="12"/>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12"/>
      <c r="B19" s="12"/>
      <c r="C19" s="12"/>
      <c r="D19" s="12"/>
      <c r="E19" s="12"/>
      <c r="F19" s="13" t="s">
        <v>24</v>
      </c>
      <c r="G19" s="13"/>
      <c r="H19" s="13"/>
      <c r="I19" s="14"/>
      <c r="J19" s="12"/>
      <c r="K19" s="12"/>
      <c r="L19" s="12"/>
      <c r="M19" s="12"/>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12"/>
      <c r="B20" s="12"/>
      <c r="C20" s="12"/>
      <c r="D20" s="12"/>
      <c r="E20" s="12" t="s">
        <v>38</v>
      </c>
      <c r="F20" s="12"/>
      <c r="G20" s="12"/>
      <c r="H20" s="12"/>
      <c r="I20" s="14"/>
      <c r="J20" s="12"/>
      <c r="K20" s="12"/>
      <c r="L20" s="12"/>
      <c r="M20" s="12"/>
      <c r="N20" s="12"/>
      <c r="O20" s="12"/>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12"/>
      <c r="B21" s="29" t="s">
        <v>7</v>
      </c>
      <c r="C21" s="29" t="s">
        <v>8</v>
      </c>
      <c r="D21" s="29" t="s">
        <v>9</v>
      </c>
      <c r="E21" s="29" t="s">
        <v>10</v>
      </c>
      <c r="F21" s="29" t="s">
        <v>11</v>
      </c>
      <c r="G21" s="29" t="s">
        <v>12</v>
      </c>
      <c r="H21" s="29" t="s">
        <v>1</v>
      </c>
      <c r="I21" s="29" t="s">
        <v>2</v>
      </c>
      <c r="J21" s="29" t="s">
        <v>3</v>
      </c>
      <c r="K21" s="29" t="s">
        <v>4</v>
      </c>
      <c r="L21" s="29" t="s">
        <v>5</v>
      </c>
      <c r="M21" s="29" t="s">
        <v>6</v>
      </c>
      <c r="N21" s="12"/>
      <c r="O21" s="37" t="s">
        <v>40</v>
      </c>
      <c r="P21" s="12" t="s">
        <v>44</v>
      </c>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2014</v>
      </c>
      <c r="B22" s="66">
        <f>NUMBERS!$M$36</f>
        <v>17.95</v>
      </c>
      <c r="C22" s="66">
        <f>NUMBERS!$L$36</f>
        <v>0</v>
      </c>
      <c r="D22" s="66">
        <f>NUMBERS!$K$36</f>
        <v>0</v>
      </c>
      <c r="E22" s="66">
        <f>NUMBERS!$J$36</f>
        <v>0</v>
      </c>
      <c r="F22" s="66">
        <f>NUMBERS!$I$36</f>
        <v>0</v>
      </c>
      <c r="G22" s="66">
        <f>NUMBERS!$H$36</f>
        <v>0</v>
      </c>
      <c r="H22" s="66">
        <f>NUMBERS!$G$36</f>
        <v>0</v>
      </c>
      <c r="I22" s="66">
        <f>NUMBERS!$F$36</f>
        <v>0</v>
      </c>
      <c r="J22" s="66">
        <f>NUMBERS!$E$36</f>
        <v>0</v>
      </c>
      <c r="K22" s="66">
        <f>NUMBERS!$D$36</f>
        <v>0</v>
      </c>
      <c r="L22" s="66">
        <f>NUMBERS!$C$36</f>
        <v>0</v>
      </c>
      <c r="M22" s="66">
        <f>NUMBERS!$B$36</f>
        <v>0</v>
      </c>
      <c r="N22" s="12"/>
      <c r="O22" s="67">
        <f aca="true" t="shared" si="0" ref="O22:O35">SUM(B22:M22)</f>
        <v>17.95</v>
      </c>
      <c r="P22" s="15">
        <f>O22/9.8</f>
        <v>1.8316326530612244</v>
      </c>
      <c r="Q22" s="12"/>
      <c r="R22" s="64"/>
      <c r="S22" s="15">
        <f aca="true" t="shared" si="1" ref="S22:S35">P22*R22</f>
        <v>0</v>
      </c>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2013</v>
      </c>
      <c r="B23" s="55">
        <v>25.688</v>
      </c>
      <c r="C23" s="55">
        <v>42.585</v>
      </c>
      <c r="D23" s="55">
        <v>70.22300000000001</v>
      </c>
      <c r="E23" s="55">
        <v>145.225</v>
      </c>
      <c r="F23" s="55">
        <v>145.44599999999997</v>
      </c>
      <c r="G23" s="55">
        <v>161.46200000000005</v>
      </c>
      <c r="H23" s="55">
        <v>202.736</v>
      </c>
      <c r="I23" s="57">
        <v>194.07899999999995</v>
      </c>
      <c r="J23" s="55">
        <v>116.46299999999997</v>
      </c>
      <c r="K23" s="55">
        <v>77.18200000000002</v>
      </c>
      <c r="L23" s="55">
        <v>19.195000000000164</v>
      </c>
      <c r="M23" s="55">
        <v>26.7</v>
      </c>
      <c r="N23" s="12"/>
      <c r="O23" s="15">
        <f t="shared" si="0"/>
        <v>1226.9840000000002</v>
      </c>
      <c r="P23" s="69">
        <f aca="true" t="shared" si="2" ref="P23:P35">O23/9.8</f>
        <v>125.20244897959185</v>
      </c>
      <c r="Q23" s="12"/>
      <c r="R23" s="64">
        <v>0.5952</v>
      </c>
      <c r="S23" s="15">
        <f t="shared" si="1"/>
        <v>74.52049763265306</v>
      </c>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30">
        <v>2012</v>
      </c>
      <c r="B24" s="55">
        <v>23.792</v>
      </c>
      <c r="C24" s="55">
        <v>50.248999999999995</v>
      </c>
      <c r="D24" s="55">
        <v>124.037</v>
      </c>
      <c r="E24" s="55">
        <v>113.48600000000002</v>
      </c>
      <c r="F24" s="55">
        <v>184.676</v>
      </c>
      <c r="G24" s="55">
        <v>147.565</v>
      </c>
      <c r="H24" s="55">
        <v>165.66100000000006</v>
      </c>
      <c r="I24" s="57">
        <v>181.399</v>
      </c>
      <c r="J24" s="55">
        <v>137.6690000000001</v>
      </c>
      <c r="K24" s="55">
        <v>67.54399999999987</v>
      </c>
      <c r="L24" s="55">
        <v>32.83499999999981</v>
      </c>
      <c r="M24" s="55">
        <v>10.610000000000127</v>
      </c>
      <c r="N24" s="12"/>
      <c r="O24" s="15">
        <f t="shared" si="0"/>
        <v>1239.523</v>
      </c>
      <c r="P24" s="69">
        <f t="shared" si="2"/>
        <v>126.48193877551019</v>
      </c>
      <c r="Q24" s="12"/>
      <c r="R24" s="64">
        <v>0.76</v>
      </c>
      <c r="S24" s="15">
        <f t="shared" si="1"/>
        <v>96.12627346938774</v>
      </c>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30">
        <v>2011</v>
      </c>
      <c r="B25" s="51">
        <v>19.31600000000003</v>
      </c>
      <c r="C25" s="51">
        <v>48.06099999999992</v>
      </c>
      <c r="D25" s="51">
        <v>94.57899999999995</v>
      </c>
      <c r="E25" s="51">
        <v>117.065</v>
      </c>
      <c r="F25" s="51">
        <v>136.20600000000002</v>
      </c>
      <c r="G25" s="51">
        <v>151.465</v>
      </c>
      <c r="H25" s="51">
        <v>163.74</v>
      </c>
      <c r="I25" s="51">
        <v>189.80400000000003</v>
      </c>
      <c r="J25" s="51">
        <v>192.006</v>
      </c>
      <c r="K25" s="51">
        <v>109.76200000000001</v>
      </c>
      <c r="L25" s="51">
        <v>27.308999999999997</v>
      </c>
      <c r="M25" s="51">
        <v>28.36</v>
      </c>
      <c r="N25" s="12"/>
      <c r="O25" s="15">
        <f t="shared" si="0"/>
        <v>1277.6729999999998</v>
      </c>
      <c r="P25" s="69">
        <f t="shared" si="2"/>
        <v>130.3747959183673</v>
      </c>
      <c r="Q25" s="12"/>
      <c r="R25" s="64">
        <v>0.69</v>
      </c>
      <c r="S25" s="15">
        <f t="shared" si="1"/>
        <v>89.95860918367343</v>
      </c>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30">
        <v>2010</v>
      </c>
      <c r="B26" s="51">
        <v>25.976</v>
      </c>
      <c r="C26" s="51">
        <v>26.345</v>
      </c>
      <c r="D26" s="51">
        <v>94.625</v>
      </c>
      <c r="E26" s="51">
        <v>193.34199999999998</v>
      </c>
      <c r="F26" s="51">
        <v>20.29600000000005</v>
      </c>
      <c r="G26" s="51">
        <v>201.86199999999997</v>
      </c>
      <c r="H26" s="51">
        <v>200.38200000000006</v>
      </c>
      <c r="I26" s="51">
        <v>142.88799999999992</v>
      </c>
      <c r="J26" s="51">
        <v>105.77300000000002</v>
      </c>
      <c r="K26" s="51">
        <v>72.49600000000021</v>
      </c>
      <c r="L26" s="51">
        <v>21.451999999999998</v>
      </c>
      <c r="M26" s="51">
        <v>7.945000000000164</v>
      </c>
      <c r="N26" s="12"/>
      <c r="O26" s="15">
        <f t="shared" si="0"/>
        <v>1113.3820000000003</v>
      </c>
      <c r="P26" s="69">
        <f t="shared" si="2"/>
        <v>113.61040816326533</v>
      </c>
      <c r="Q26" s="12"/>
      <c r="R26" s="64">
        <v>0.65</v>
      </c>
      <c r="S26" s="15">
        <f t="shared" si="1"/>
        <v>73.84676530612246</v>
      </c>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30">
        <v>2009</v>
      </c>
      <c r="B27" s="51">
        <v>35.889</v>
      </c>
      <c r="C27" s="51">
        <v>46.75</v>
      </c>
      <c r="D27" s="40">
        <v>99.25600000000001</v>
      </c>
      <c r="E27" s="40">
        <v>161.828</v>
      </c>
      <c r="F27" s="40">
        <v>177.926</v>
      </c>
      <c r="G27" s="40">
        <v>182.61</v>
      </c>
      <c r="H27" s="40">
        <v>175.39800000000002</v>
      </c>
      <c r="I27" s="40">
        <v>183.3760000000001</v>
      </c>
      <c r="J27" s="40">
        <v>116.47599999999989</v>
      </c>
      <c r="K27" s="40">
        <v>75.5440000000001</v>
      </c>
      <c r="L27" s="40">
        <v>25.787000000000035</v>
      </c>
      <c r="M27" s="40">
        <v>18.416999999999916</v>
      </c>
      <c r="N27" s="12"/>
      <c r="O27" s="15">
        <f t="shared" si="0"/>
        <v>1299.2570000000003</v>
      </c>
      <c r="P27" s="69">
        <f t="shared" si="2"/>
        <v>132.5772448979592</v>
      </c>
      <c r="Q27" s="12"/>
      <c r="R27" s="64">
        <v>0.7181</v>
      </c>
      <c r="S27" s="15">
        <f t="shared" si="1"/>
        <v>95.20371956122449</v>
      </c>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30">
        <v>2008</v>
      </c>
      <c r="B28" s="40">
        <v>20.188</v>
      </c>
      <c r="C28" s="40">
        <v>78.048</v>
      </c>
      <c r="D28" s="40">
        <v>66.55300000000001</v>
      </c>
      <c r="E28" s="40">
        <v>135.12599999999998</v>
      </c>
      <c r="F28" s="40">
        <v>195.17</v>
      </c>
      <c r="G28" s="40">
        <v>178.93800000000005</v>
      </c>
      <c r="H28" s="40">
        <v>152.965</v>
      </c>
      <c r="I28" s="40">
        <v>133.77700000000004</v>
      </c>
      <c r="J28" s="40">
        <v>118.221</v>
      </c>
      <c r="K28" s="40">
        <v>83.13300000000004</v>
      </c>
      <c r="L28" s="40">
        <v>32.61199999999985</v>
      </c>
      <c r="M28" s="40">
        <v>27.455000000000155</v>
      </c>
      <c r="N28" s="12"/>
      <c r="O28" s="15">
        <f t="shared" si="0"/>
        <v>1222.186</v>
      </c>
      <c r="P28" s="69">
        <f t="shared" si="2"/>
        <v>124.71285714285713</v>
      </c>
      <c r="Q28" s="12"/>
      <c r="R28" s="64">
        <v>0.60272</v>
      </c>
      <c r="S28" s="15">
        <f t="shared" si="1"/>
        <v>75.16693325714286</v>
      </c>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30">
        <v>2007</v>
      </c>
      <c r="B29" s="40">
        <v>21.815</v>
      </c>
      <c r="C29" s="40">
        <v>34.107</v>
      </c>
      <c r="D29" s="40">
        <v>113.879</v>
      </c>
      <c r="E29" s="40">
        <v>213.713</v>
      </c>
      <c r="F29" s="40">
        <v>164.61200000000002</v>
      </c>
      <c r="G29" s="40">
        <v>141.64199999999994</v>
      </c>
      <c r="H29" s="40">
        <v>145.27300000000002</v>
      </c>
      <c r="I29" s="40">
        <v>161.332</v>
      </c>
      <c r="J29" s="40">
        <v>98.34600000000012</v>
      </c>
      <c r="K29" s="40">
        <v>80.41300000000001</v>
      </c>
      <c r="L29" s="40">
        <v>29.916999999999916</v>
      </c>
      <c r="M29" s="40">
        <v>27.347999999999956</v>
      </c>
      <c r="N29" s="12"/>
      <c r="O29" s="15">
        <f t="shared" si="0"/>
        <v>1232.397</v>
      </c>
      <c r="P29" s="69">
        <f t="shared" si="2"/>
        <v>125.75479591836734</v>
      </c>
      <c r="Q29" s="12"/>
      <c r="R29" s="64">
        <v>0.51</v>
      </c>
      <c r="S29" s="15">
        <f t="shared" si="1"/>
        <v>64.13494591836734</v>
      </c>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30">
        <v>2006</v>
      </c>
      <c r="B30" s="40">
        <v>30.06</v>
      </c>
      <c r="C30" s="40">
        <v>21.02</v>
      </c>
      <c r="D30" s="40">
        <v>59.25</v>
      </c>
      <c r="E30" s="40">
        <v>43.58</v>
      </c>
      <c r="F30" s="40">
        <v>64.17</v>
      </c>
      <c r="G30" s="40">
        <v>79.4</v>
      </c>
      <c r="H30" s="40">
        <v>86.73</v>
      </c>
      <c r="I30" s="40">
        <v>51.99599999999998</v>
      </c>
      <c r="J30" s="40">
        <v>61.36</v>
      </c>
      <c r="K30" s="40">
        <v>37.44</v>
      </c>
      <c r="L30" s="40">
        <v>21.47</v>
      </c>
      <c r="M30" s="40">
        <v>9.16</v>
      </c>
      <c r="N30" s="12"/>
      <c r="O30" s="15">
        <f t="shared" si="0"/>
        <v>565.6360000000001</v>
      </c>
      <c r="P30" s="69">
        <f t="shared" si="2"/>
        <v>57.71795918367347</v>
      </c>
      <c r="Q30" s="12"/>
      <c r="R30" s="64">
        <v>0.41</v>
      </c>
      <c r="S30" s="15">
        <f t="shared" si="1"/>
        <v>23.66436326530612</v>
      </c>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30">
        <v>2005</v>
      </c>
      <c r="B31" s="15">
        <v>21.366999999999962</v>
      </c>
      <c r="C31" s="15">
        <v>24.16300000000001</v>
      </c>
      <c r="D31" s="15">
        <v>55.726999999999975</v>
      </c>
      <c r="E31" s="15">
        <v>55.675</v>
      </c>
      <c r="F31" s="15">
        <v>65.44200000000001</v>
      </c>
      <c r="G31" s="15">
        <v>63.28199999999998</v>
      </c>
      <c r="H31" s="15">
        <v>62.05</v>
      </c>
      <c r="I31" s="15">
        <v>68.602</v>
      </c>
      <c r="J31" s="15">
        <v>68.045</v>
      </c>
      <c r="K31" s="15">
        <v>41.794000000000004</v>
      </c>
      <c r="L31" s="15">
        <v>31.637999999999998</v>
      </c>
      <c r="M31" s="15">
        <v>28.851</v>
      </c>
      <c r="N31" s="12"/>
      <c r="O31" s="15">
        <f t="shared" si="0"/>
        <v>586.6360000000001</v>
      </c>
      <c r="P31" s="69">
        <f t="shared" si="2"/>
        <v>59.86081632653062</v>
      </c>
      <c r="Q31" s="12"/>
      <c r="R31" s="64">
        <v>0.32448</v>
      </c>
      <c r="S31" s="15">
        <f t="shared" si="1"/>
        <v>19.423637681632655</v>
      </c>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30">
        <v>2004</v>
      </c>
      <c r="B32" s="15">
        <v>17.16</v>
      </c>
      <c r="C32" s="15">
        <v>29.93</v>
      </c>
      <c r="D32" s="15">
        <v>61.52</v>
      </c>
      <c r="E32" s="15">
        <v>78.3</v>
      </c>
      <c r="F32" s="15">
        <v>86</v>
      </c>
      <c r="G32" s="15">
        <v>67.08</v>
      </c>
      <c r="H32" s="15">
        <v>84.68</v>
      </c>
      <c r="I32" s="15">
        <v>73.29</v>
      </c>
      <c r="J32" s="15">
        <v>57.5</v>
      </c>
      <c r="K32" s="15">
        <v>45.72</v>
      </c>
      <c r="L32" s="15">
        <v>17.25</v>
      </c>
      <c r="M32" s="15">
        <v>23.94</v>
      </c>
      <c r="N32" s="12"/>
      <c r="O32" s="15">
        <f t="shared" si="0"/>
        <v>642.3700000000001</v>
      </c>
      <c r="P32" s="69">
        <f t="shared" si="2"/>
        <v>65.54795918367347</v>
      </c>
      <c r="Q32" s="12"/>
      <c r="R32" s="64">
        <v>0.2697</v>
      </c>
      <c r="S32" s="15">
        <f t="shared" si="1"/>
        <v>17.678284591836736</v>
      </c>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30">
        <v>2003</v>
      </c>
      <c r="B33" s="15">
        <v>29.85</v>
      </c>
      <c r="C33" s="15">
        <v>62.88</v>
      </c>
      <c r="D33" s="15">
        <v>86.36</v>
      </c>
      <c r="E33" s="15">
        <v>95.9</v>
      </c>
      <c r="F33" s="15">
        <v>75.5</v>
      </c>
      <c r="G33" s="15">
        <v>73.16</v>
      </c>
      <c r="H33" s="15">
        <v>71.69</v>
      </c>
      <c r="I33" s="16">
        <v>79.04</v>
      </c>
      <c r="J33" s="15">
        <v>83.24</v>
      </c>
      <c r="K33" s="15">
        <v>61.37</v>
      </c>
      <c r="L33" s="15">
        <v>28.86</v>
      </c>
      <c r="M33" s="15">
        <v>23.77</v>
      </c>
      <c r="N33" s="12"/>
      <c r="O33" s="15">
        <f t="shared" si="0"/>
        <v>771.62</v>
      </c>
      <c r="P33" s="69">
        <f t="shared" si="2"/>
        <v>78.73673469387755</v>
      </c>
      <c r="Q33" s="12"/>
      <c r="R33" s="64">
        <v>0.274664</v>
      </c>
      <c r="S33" s="15">
        <f t="shared" si="1"/>
        <v>21.626146497959184</v>
      </c>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30">
        <v>2002</v>
      </c>
      <c r="B34" s="15">
        <v>40.729</v>
      </c>
      <c r="C34" s="15">
        <v>60.668000000000006</v>
      </c>
      <c r="D34" s="15">
        <v>94.461</v>
      </c>
      <c r="E34" s="15">
        <v>112.399</v>
      </c>
      <c r="F34" s="15">
        <v>103.72</v>
      </c>
      <c r="G34" s="15">
        <v>107.79600000000005</v>
      </c>
      <c r="H34" s="15">
        <v>112.265</v>
      </c>
      <c r="I34" s="16">
        <v>93.36699999999996</v>
      </c>
      <c r="J34" s="15">
        <v>85.11</v>
      </c>
      <c r="K34" s="15">
        <v>52.44799999999998</v>
      </c>
      <c r="L34" s="15">
        <v>31.84</v>
      </c>
      <c r="M34" s="15">
        <v>16.17100000000005</v>
      </c>
      <c r="N34" s="12"/>
      <c r="O34" s="15">
        <f t="shared" si="0"/>
        <v>910.974</v>
      </c>
      <c r="P34" s="69">
        <f t="shared" si="2"/>
        <v>92.95653061224489</v>
      </c>
      <c r="Q34" s="12"/>
      <c r="R34" s="70">
        <v>0.25</v>
      </c>
      <c r="S34" s="15">
        <f t="shared" si="1"/>
        <v>23.239132653061223</v>
      </c>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30">
        <v>2001</v>
      </c>
      <c r="B35" s="15">
        <v>23.141</v>
      </c>
      <c r="C35" s="15">
        <v>36.879000000000005</v>
      </c>
      <c r="D35" s="15">
        <v>43.416999999999994</v>
      </c>
      <c r="E35" s="15">
        <v>83.022</v>
      </c>
      <c r="F35" s="15">
        <v>129.798</v>
      </c>
      <c r="G35" s="15">
        <v>116.775</v>
      </c>
      <c r="H35" s="15">
        <v>116.37600000000003</v>
      </c>
      <c r="I35" s="16">
        <v>101.53599999999994</v>
      </c>
      <c r="J35" s="15">
        <v>65.82900000000006</v>
      </c>
      <c r="K35" s="15">
        <v>56.36900000000003</v>
      </c>
      <c r="L35" s="15">
        <v>24.795</v>
      </c>
      <c r="M35" s="15">
        <v>23.938999999999965</v>
      </c>
      <c r="N35" s="12"/>
      <c r="O35" s="15">
        <f t="shared" si="0"/>
        <v>821.8760000000001</v>
      </c>
      <c r="P35" s="69">
        <f t="shared" si="2"/>
        <v>83.86489795918368</v>
      </c>
      <c r="Q35" s="12"/>
      <c r="R35" s="70">
        <v>0.22</v>
      </c>
      <c r="S35" s="15">
        <f t="shared" si="1"/>
        <v>18.45027755102041</v>
      </c>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2"/>
      <c r="B36" s="12"/>
      <c r="C36" s="12"/>
      <c r="D36" s="12"/>
      <c r="E36" s="12"/>
      <c r="F36" s="12"/>
      <c r="G36" s="12"/>
      <c r="H36" s="12"/>
      <c r="I36" s="14"/>
      <c r="J36" s="12"/>
      <c r="K36" s="12"/>
      <c r="L36" s="12"/>
      <c r="M36" s="12"/>
      <c r="N36" s="12"/>
      <c r="O36" s="12"/>
      <c r="P36" s="12"/>
      <c r="Q36" s="12"/>
      <c r="R36" s="64"/>
      <c r="S36" s="12"/>
      <c r="T36" s="12"/>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2"/>
      <c r="B37" s="12"/>
      <c r="C37" s="12"/>
      <c r="D37" s="12"/>
      <c r="E37" s="12"/>
      <c r="F37" s="12"/>
      <c r="G37" s="12"/>
      <c r="H37" s="12"/>
      <c r="I37" s="14"/>
      <c r="J37" s="12"/>
      <c r="K37" s="12"/>
      <c r="L37" s="12"/>
      <c r="M37" s="12"/>
      <c r="N37" s="12"/>
      <c r="O37" s="15">
        <f>SUM(O22:O35)/1000</f>
        <v>12.928464000000004</v>
      </c>
      <c r="P37" s="15" t="s">
        <v>41</v>
      </c>
      <c r="Q37" s="12" t="s">
        <v>42</v>
      </c>
      <c r="R37" s="68" t="s">
        <v>43</v>
      </c>
      <c r="S37" s="65">
        <f>SUM(S22:S35)</f>
        <v>693.0395865693877</v>
      </c>
      <c r="T37" s="12"/>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2"/>
      <c r="B38" s="12"/>
      <c r="C38" s="12"/>
      <c r="D38" s="12"/>
      <c r="E38" s="12"/>
      <c r="F38" s="13" t="s">
        <v>26</v>
      </c>
      <c r="G38" s="13"/>
      <c r="H38" s="13"/>
      <c r="I38" s="14"/>
      <c r="J38" s="12"/>
      <c r="K38" s="12"/>
      <c r="L38" s="12"/>
      <c r="M38" s="12"/>
      <c r="N38" s="12"/>
      <c r="O38" s="12"/>
      <c r="Q38" s="12"/>
      <c r="R38" s="12"/>
      <c r="S38" s="12"/>
      <c r="T38" s="12"/>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12"/>
      <c r="B39" s="12"/>
      <c r="C39" s="12"/>
      <c r="D39" s="12"/>
      <c r="E39" s="12"/>
      <c r="F39" s="12"/>
      <c r="G39" s="12"/>
      <c r="H39" s="12"/>
      <c r="I39" s="14"/>
      <c r="J39" s="12"/>
      <c r="K39" s="12"/>
      <c r="L39" s="12"/>
      <c r="M39" s="12"/>
      <c r="N39" s="12"/>
      <c r="O39" s="12"/>
      <c r="P39" s="12"/>
      <c r="Q39" s="12"/>
      <c r="R39" s="12"/>
      <c r="S39" s="12"/>
      <c r="T39" s="12"/>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12"/>
      <c r="B40" s="29" t="s">
        <v>7</v>
      </c>
      <c r="C40" s="29" t="s">
        <v>8</v>
      </c>
      <c r="D40" s="29" t="s">
        <v>9</v>
      </c>
      <c r="E40" s="29" t="s">
        <v>10</v>
      </c>
      <c r="F40" s="29" t="s">
        <v>11</v>
      </c>
      <c r="G40" s="29" t="s">
        <v>12</v>
      </c>
      <c r="H40" s="29" t="s">
        <v>1</v>
      </c>
      <c r="I40" s="29" t="s">
        <v>2</v>
      </c>
      <c r="J40" s="29" t="s">
        <v>3</v>
      </c>
      <c r="K40" s="29" t="s">
        <v>4</v>
      </c>
      <c r="L40" s="29" t="s">
        <v>5</v>
      </c>
      <c r="M40" s="29" t="s">
        <v>6</v>
      </c>
      <c r="N40" s="12"/>
      <c r="O40" s="12"/>
      <c r="P40" s="12"/>
      <c r="Q40" s="12"/>
      <c r="R40" s="12"/>
      <c r="S40" s="12"/>
      <c r="T40" s="12"/>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12"/>
      <c r="B41" s="17">
        <f>NUMBERS!$M$48</f>
        <v>0.20679723502304148</v>
      </c>
      <c r="C41" s="17">
        <f>NUMBERS!$L$48</f>
        <v>0.10865617433414043</v>
      </c>
      <c r="D41" s="17">
        <f>NUMBERS!$K$48</f>
        <v>0.07123015873015873</v>
      </c>
      <c r="E41" s="17">
        <f>NUMBERS!$J$48</f>
        <v>0.053422619047619045</v>
      </c>
      <c r="F41" s="17">
        <f>NUMBERS!$I$48</f>
        <v>0.042455061494796595</v>
      </c>
      <c r="G41" s="17">
        <f>NUMBERS!$H$48</f>
        <v>0.03541831097079716</v>
      </c>
      <c r="H41" s="17">
        <f>NUMBERS!$G$48</f>
        <v>0.03023921832884097</v>
      </c>
      <c r="I41" s="17">
        <f>NUMBERS!$F$48</f>
        <v>0.02638154027042916</v>
      </c>
      <c r="J41" s="17">
        <f>NUMBERS!$E$48</f>
        <v>0.02348246991104134</v>
      </c>
      <c r="K41" s="17">
        <f>NUMBERS!$D$48</f>
        <v>0.021087875939849624</v>
      </c>
      <c r="L41" s="17">
        <f>NUMBERS!$C$48</f>
        <v>0.019193755346449955</v>
      </c>
      <c r="M41" s="17">
        <f>NUMBERS!$B$48</f>
        <v>0.017563600782778865</v>
      </c>
      <c r="N41" s="12"/>
      <c r="O41" s="30" t="s">
        <v>18</v>
      </c>
      <c r="P41" s="12"/>
      <c r="Q41" s="12"/>
      <c r="R41" s="12"/>
      <c r="S41" s="12"/>
      <c r="T41" s="12"/>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12"/>
      <c r="B42" s="12"/>
      <c r="C42" s="12"/>
      <c r="D42" s="12"/>
      <c r="E42" s="12"/>
      <c r="F42" s="12"/>
      <c r="G42" s="12"/>
      <c r="H42" s="12"/>
      <c r="I42" s="14"/>
      <c r="J42" s="12"/>
      <c r="K42" s="12"/>
      <c r="L42" s="12"/>
      <c r="M42" s="12"/>
      <c r="N42" s="12"/>
      <c r="O42" s="12"/>
      <c r="P42" s="12"/>
      <c r="Q42" s="12"/>
      <c r="R42" s="12"/>
      <c r="S42" s="12"/>
      <c r="T42" s="12"/>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12"/>
      <c r="B43" s="12"/>
      <c r="C43" s="12"/>
      <c r="D43" s="12"/>
      <c r="E43" s="12"/>
      <c r="F43" s="13" t="s">
        <v>27</v>
      </c>
      <c r="G43" s="13"/>
      <c r="H43" s="13"/>
      <c r="I43" s="14"/>
      <c r="J43" s="12"/>
      <c r="K43" s="12"/>
      <c r="L43" s="12"/>
      <c r="M43" s="12"/>
      <c r="N43" s="12"/>
      <c r="O43" s="12"/>
      <c r="P43" s="12"/>
      <c r="Q43" s="12"/>
      <c r="R43" s="12"/>
      <c r="S43" s="12"/>
      <c r="T43" s="12"/>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12"/>
      <c r="B44" s="12"/>
      <c r="C44" s="12"/>
      <c r="D44" s="12"/>
      <c r="E44" s="12"/>
      <c r="F44" s="12"/>
      <c r="G44" s="12"/>
      <c r="H44" s="12"/>
      <c r="I44" s="14"/>
      <c r="J44" s="12"/>
      <c r="K44" s="12"/>
      <c r="L44" s="12"/>
      <c r="M44" s="12"/>
      <c r="N44" s="12"/>
      <c r="O44" s="12"/>
      <c r="P44" s="12"/>
      <c r="Q44" s="12"/>
      <c r="R44" s="12"/>
      <c r="S44" s="12"/>
      <c r="T44" s="12"/>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12"/>
      <c r="B45" s="29" t="s">
        <v>7</v>
      </c>
      <c r="C45" s="29" t="s">
        <v>8</v>
      </c>
      <c r="D45" s="29" t="s">
        <v>9</v>
      </c>
      <c r="E45" s="29" t="s">
        <v>10</v>
      </c>
      <c r="F45" s="29" t="s">
        <v>11</v>
      </c>
      <c r="G45" s="29" t="s">
        <v>12</v>
      </c>
      <c r="H45" s="29" t="s">
        <v>1</v>
      </c>
      <c r="I45" s="29" t="s">
        <v>2</v>
      </c>
      <c r="J45" s="29" t="s">
        <v>3</v>
      </c>
      <c r="K45" s="29" t="s">
        <v>4</v>
      </c>
      <c r="L45" s="29" t="s">
        <v>5</v>
      </c>
      <c r="M45" s="29" t="s">
        <v>6</v>
      </c>
      <c r="N45" s="12"/>
      <c r="O45" s="12"/>
      <c r="P45" s="12"/>
      <c r="Q45" s="12"/>
      <c r="R45" s="12"/>
      <c r="S45" s="12"/>
      <c r="T45" s="12"/>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12"/>
      <c r="B46" s="15">
        <f aca="true" t="shared" si="3" ref="B46:M46">B41*2.8*365*3.6/1000</f>
        <v>0.7608483870967742</v>
      </c>
      <c r="C46" s="15">
        <f t="shared" si="3"/>
        <v>0.3997677966101695</v>
      </c>
      <c r="D46" s="15">
        <f t="shared" si="3"/>
        <v>0.26206999999999997</v>
      </c>
      <c r="E46" s="15">
        <f t="shared" si="3"/>
        <v>0.1965525</v>
      </c>
      <c r="F46" s="15">
        <f t="shared" si="3"/>
        <v>0.15620066225165563</v>
      </c>
      <c r="G46" s="15">
        <f t="shared" si="3"/>
        <v>0.13031104972375693</v>
      </c>
      <c r="H46" s="15">
        <f t="shared" si="3"/>
        <v>0.11125613207547169</v>
      </c>
      <c r="I46" s="15">
        <f t="shared" si="3"/>
        <v>0.09706296296296296</v>
      </c>
      <c r="J46" s="15">
        <f t="shared" si="3"/>
        <v>0.08639670329670328</v>
      </c>
      <c r="K46" s="15">
        <f t="shared" si="3"/>
        <v>0.07758651315789475</v>
      </c>
      <c r="L46" s="15">
        <f t="shared" si="3"/>
        <v>0.07061766467065868</v>
      </c>
      <c r="M46" s="15">
        <f t="shared" si="3"/>
        <v>0.06462000000000001</v>
      </c>
      <c r="N46" s="12"/>
      <c r="O46" s="30" t="s">
        <v>19</v>
      </c>
      <c r="P46" s="12"/>
      <c r="Q46" s="12"/>
      <c r="R46" s="12"/>
      <c r="S46" s="12"/>
      <c r="T46" s="12"/>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12"/>
      <c r="B47" s="12"/>
      <c r="C47" s="12"/>
      <c r="D47" s="12"/>
      <c r="E47" s="12"/>
      <c r="F47" s="12"/>
      <c r="G47" s="12"/>
      <c r="H47" s="12"/>
      <c r="I47" s="14"/>
      <c r="J47" s="12"/>
      <c r="K47" s="12"/>
      <c r="L47" s="12"/>
      <c r="M47" s="12"/>
      <c r="N47" s="12"/>
      <c r="O47" s="12"/>
      <c r="P47" s="12"/>
      <c r="Q47" s="12"/>
      <c r="R47" s="12"/>
      <c r="S47" s="12"/>
      <c r="T47" s="12"/>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18" t="s">
        <v>22</v>
      </c>
      <c r="B48" s="18"/>
      <c r="C48" s="18"/>
      <c r="D48" s="19"/>
      <c r="E48" s="19" t="s">
        <v>37</v>
      </c>
      <c r="F48" s="19"/>
      <c r="G48" s="19"/>
      <c r="H48" s="19"/>
      <c r="I48" s="20"/>
      <c r="J48" s="19"/>
      <c r="K48" s="19"/>
      <c r="L48" s="19"/>
      <c r="M48" s="19"/>
      <c r="N48" s="19"/>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19"/>
      <c r="B49" s="25" t="s">
        <v>7</v>
      </c>
      <c r="C49" s="25" t="s">
        <v>8</v>
      </c>
      <c r="D49" s="25" t="s">
        <v>9</v>
      </c>
      <c r="E49" s="25" t="s">
        <v>10</v>
      </c>
      <c r="F49" s="25" t="s">
        <v>11</v>
      </c>
      <c r="G49" s="25" t="s">
        <v>12</v>
      </c>
      <c r="H49" s="25" t="s">
        <v>1</v>
      </c>
      <c r="I49" s="27" t="s">
        <v>2</v>
      </c>
      <c r="J49" s="28" t="s">
        <v>3</v>
      </c>
      <c r="K49" s="28" t="s">
        <v>4</v>
      </c>
      <c r="L49" s="28" t="s">
        <v>5</v>
      </c>
      <c r="M49" s="28" t="s">
        <v>6</v>
      </c>
      <c r="N49" s="19"/>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19"/>
      <c r="B50" s="19"/>
      <c r="C50" s="19"/>
      <c r="D50" s="19"/>
      <c r="E50" s="19"/>
      <c r="F50" s="19"/>
      <c r="G50" s="19"/>
      <c r="H50" s="19"/>
      <c r="I50" s="20"/>
      <c r="J50" s="19"/>
      <c r="K50" s="22"/>
      <c r="L50" s="19"/>
      <c r="M50" s="19"/>
      <c r="N50" s="19"/>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1</v>
      </c>
      <c r="B51" s="2">
        <v>0.21860878309568715</v>
      </c>
      <c r="C51" s="21">
        <v>0</v>
      </c>
      <c r="D51" s="21">
        <v>0</v>
      </c>
      <c r="E51" s="21">
        <v>0</v>
      </c>
      <c r="F51" s="53">
        <v>0</v>
      </c>
      <c r="G51" s="21">
        <v>0</v>
      </c>
      <c r="H51" s="21">
        <v>0</v>
      </c>
      <c r="I51" s="23">
        <v>0</v>
      </c>
      <c r="J51" s="21">
        <v>0</v>
      </c>
      <c r="K51" s="21">
        <v>0</v>
      </c>
      <c r="L51" s="21">
        <v>0</v>
      </c>
      <c r="M51" s="21">
        <v>0</v>
      </c>
      <c r="N51" s="39">
        <v>1</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2</v>
      </c>
      <c r="B52" s="21">
        <v>0.3643637821091492</v>
      </c>
      <c r="C52" s="21">
        <v>0</v>
      </c>
      <c r="D52" s="21">
        <v>0</v>
      </c>
      <c r="E52" s="21">
        <v>0</v>
      </c>
      <c r="F52" s="21">
        <v>0</v>
      </c>
      <c r="G52" s="21">
        <v>0</v>
      </c>
      <c r="H52" s="21">
        <v>0</v>
      </c>
      <c r="I52" s="23">
        <v>0</v>
      </c>
      <c r="J52" s="21">
        <v>0</v>
      </c>
      <c r="K52" s="21">
        <v>0</v>
      </c>
      <c r="L52" s="21">
        <v>0</v>
      </c>
      <c r="M52" s="21">
        <v>0</v>
      </c>
      <c r="N52" s="39">
        <v>2</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3</v>
      </c>
      <c r="B53" s="21">
        <v>0.4132501653000661</v>
      </c>
      <c r="C53" s="21">
        <v>0</v>
      </c>
      <c r="D53" s="21">
        <v>0</v>
      </c>
      <c r="E53" s="21">
        <v>0</v>
      </c>
      <c r="F53" s="2">
        <v>0</v>
      </c>
      <c r="G53" s="21">
        <v>0</v>
      </c>
      <c r="H53" s="21">
        <v>0</v>
      </c>
      <c r="I53" s="23">
        <v>0</v>
      </c>
      <c r="J53" s="21">
        <v>0</v>
      </c>
      <c r="K53" s="21">
        <v>0</v>
      </c>
      <c r="L53" s="21">
        <v>0</v>
      </c>
      <c r="M53" s="21">
        <v>0</v>
      </c>
      <c r="N53" s="39">
        <v>3</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4</v>
      </c>
      <c r="B54" s="21">
        <v>0.06800002720001087</v>
      </c>
      <c r="C54" s="21">
        <v>0</v>
      </c>
      <c r="D54" s="21">
        <v>0</v>
      </c>
      <c r="E54" s="21">
        <v>0</v>
      </c>
      <c r="F54" s="21">
        <v>0</v>
      </c>
      <c r="G54" s="21">
        <v>0</v>
      </c>
      <c r="H54" s="21">
        <v>0</v>
      </c>
      <c r="I54" s="61">
        <v>0</v>
      </c>
      <c r="J54" s="21">
        <v>0</v>
      </c>
      <c r="K54" s="21">
        <v>0</v>
      </c>
      <c r="L54" s="21">
        <v>0</v>
      </c>
      <c r="M54" s="21">
        <v>0</v>
      </c>
      <c r="N54" s="39">
        <v>4</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5</v>
      </c>
      <c r="B55" s="21">
        <v>0.5539594052572315</v>
      </c>
      <c r="C55" s="21">
        <v>0</v>
      </c>
      <c r="D55" s="21">
        <v>0</v>
      </c>
      <c r="E55" s="21">
        <v>0</v>
      </c>
      <c r="F55" s="21">
        <v>0</v>
      </c>
      <c r="G55" s="21">
        <v>0</v>
      </c>
      <c r="H55" s="2">
        <v>0</v>
      </c>
      <c r="I55" s="23">
        <v>0</v>
      </c>
      <c r="J55" s="21">
        <v>0</v>
      </c>
      <c r="K55" s="21">
        <v>0</v>
      </c>
      <c r="L55" s="21">
        <v>0</v>
      </c>
      <c r="M55" s="21">
        <v>0</v>
      </c>
      <c r="N55" s="39">
        <v>5</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6</v>
      </c>
      <c r="B56" s="21">
        <v>0.5050002020000808</v>
      </c>
      <c r="C56" s="21">
        <v>0</v>
      </c>
      <c r="D56" s="21">
        <v>0</v>
      </c>
      <c r="E56" s="53">
        <v>0</v>
      </c>
      <c r="F56" s="21">
        <v>0</v>
      </c>
      <c r="G56" s="21">
        <v>0</v>
      </c>
      <c r="H56" s="21">
        <v>0</v>
      </c>
      <c r="I56" s="23">
        <v>0</v>
      </c>
      <c r="J56" s="21">
        <v>0</v>
      </c>
      <c r="K56" s="61">
        <v>0</v>
      </c>
      <c r="L56" s="21">
        <v>0</v>
      </c>
      <c r="M56" s="21">
        <v>0</v>
      </c>
      <c r="N56" s="39">
        <v>6</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7</v>
      </c>
      <c r="B57" s="21">
        <v>0.12654550516365662</v>
      </c>
      <c r="C57" s="21">
        <v>0</v>
      </c>
      <c r="D57" s="21">
        <v>0</v>
      </c>
      <c r="E57" s="21">
        <v>0</v>
      </c>
      <c r="F57" s="21">
        <v>0</v>
      </c>
      <c r="G57" s="21">
        <v>0</v>
      </c>
      <c r="H57" s="21">
        <v>0</v>
      </c>
      <c r="I57" s="23">
        <v>0</v>
      </c>
      <c r="J57" s="21">
        <v>0</v>
      </c>
      <c r="K57" s="21">
        <v>0</v>
      </c>
      <c r="L57" s="21">
        <v>0</v>
      </c>
      <c r="M57" s="21">
        <v>0</v>
      </c>
      <c r="N57" s="39">
        <v>7</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8</v>
      </c>
      <c r="B58" s="21">
        <v>0.13600005440002175</v>
      </c>
      <c r="C58" s="21">
        <v>0</v>
      </c>
      <c r="D58" s="21">
        <v>0</v>
      </c>
      <c r="E58" s="21">
        <v>0</v>
      </c>
      <c r="F58" s="21">
        <v>0</v>
      </c>
      <c r="G58" s="21">
        <v>0</v>
      </c>
      <c r="H58" s="21">
        <v>0</v>
      </c>
      <c r="I58" s="23">
        <v>0</v>
      </c>
      <c r="J58" s="21">
        <v>0</v>
      </c>
      <c r="K58" s="21">
        <v>0</v>
      </c>
      <c r="L58" s="21">
        <v>0</v>
      </c>
      <c r="M58" s="21">
        <v>0</v>
      </c>
      <c r="N58" s="39">
        <v>8</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9</v>
      </c>
      <c r="B59" s="21">
        <v>0</v>
      </c>
      <c r="C59" s="21">
        <v>0</v>
      </c>
      <c r="D59" s="21">
        <v>0</v>
      </c>
      <c r="E59" s="21">
        <v>0</v>
      </c>
      <c r="F59" s="21">
        <v>0</v>
      </c>
      <c r="G59" s="21">
        <v>0</v>
      </c>
      <c r="H59" s="21">
        <v>0</v>
      </c>
      <c r="I59" s="23">
        <v>0</v>
      </c>
      <c r="J59" s="21">
        <v>0</v>
      </c>
      <c r="K59" s="21">
        <v>0</v>
      </c>
      <c r="L59" s="21">
        <v>0</v>
      </c>
      <c r="M59" s="21">
        <v>0</v>
      </c>
      <c r="N59" s="39">
        <v>9</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10</v>
      </c>
      <c r="B60" s="21">
        <v>0.3906317352000625</v>
      </c>
      <c r="C60" s="21">
        <v>0</v>
      </c>
      <c r="D60" s="21">
        <v>0</v>
      </c>
      <c r="E60" s="53">
        <v>0</v>
      </c>
      <c r="F60" s="21">
        <v>0</v>
      </c>
      <c r="G60" s="21">
        <v>0</v>
      </c>
      <c r="H60" s="21">
        <v>0</v>
      </c>
      <c r="I60" s="23">
        <v>0</v>
      </c>
      <c r="J60" s="21">
        <v>0</v>
      </c>
      <c r="K60" s="21">
        <v>0</v>
      </c>
      <c r="L60" s="21">
        <v>0</v>
      </c>
      <c r="M60" s="21">
        <v>0</v>
      </c>
      <c r="N60" s="39">
        <v>10</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11</v>
      </c>
      <c r="B61" s="21">
        <v>0.5287502115000846</v>
      </c>
      <c r="C61" s="21">
        <v>0</v>
      </c>
      <c r="D61" s="21">
        <v>0</v>
      </c>
      <c r="E61" s="21">
        <v>0</v>
      </c>
      <c r="F61" s="21">
        <v>0</v>
      </c>
      <c r="G61" s="21">
        <v>0</v>
      </c>
      <c r="H61" s="21">
        <v>0</v>
      </c>
      <c r="I61" s="23">
        <v>0</v>
      </c>
      <c r="J61" s="21">
        <v>0</v>
      </c>
      <c r="K61" s="21">
        <v>0</v>
      </c>
      <c r="L61" s="21">
        <v>0</v>
      </c>
      <c r="M61" s="21">
        <v>0</v>
      </c>
      <c r="N61" s="39">
        <v>11</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12</v>
      </c>
      <c r="B62" s="21">
        <v>0.5403638525091774</v>
      </c>
      <c r="C62" s="21">
        <v>0</v>
      </c>
      <c r="D62" s="21">
        <v>0</v>
      </c>
      <c r="E62" s="21">
        <v>0</v>
      </c>
      <c r="F62" s="21">
        <v>0</v>
      </c>
      <c r="G62" s="21">
        <v>0</v>
      </c>
      <c r="H62" s="21">
        <v>0</v>
      </c>
      <c r="I62" s="23">
        <v>0</v>
      </c>
      <c r="J62" s="21">
        <v>0</v>
      </c>
      <c r="K62" s="21">
        <v>0</v>
      </c>
      <c r="L62" s="21">
        <v>0</v>
      </c>
      <c r="M62" s="21">
        <v>0</v>
      </c>
      <c r="N62" s="39">
        <v>12</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13</v>
      </c>
      <c r="B63" s="21">
        <v>0.2930001172000469</v>
      </c>
      <c r="C63" s="21">
        <v>0</v>
      </c>
      <c r="D63" s="21">
        <v>0</v>
      </c>
      <c r="E63" s="21">
        <v>0</v>
      </c>
      <c r="F63" s="53">
        <v>0</v>
      </c>
      <c r="G63" s="21">
        <v>0</v>
      </c>
      <c r="H63" s="21">
        <v>0</v>
      </c>
      <c r="I63" s="23">
        <v>0</v>
      </c>
      <c r="J63" s="21">
        <v>0</v>
      </c>
      <c r="K63" s="21">
        <v>0</v>
      </c>
      <c r="L63" s="21">
        <v>0</v>
      </c>
      <c r="M63" s="21">
        <v>0</v>
      </c>
      <c r="N63" s="39">
        <v>13</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14</v>
      </c>
      <c r="B64" s="21">
        <v>0</v>
      </c>
      <c r="C64" s="21">
        <v>0</v>
      </c>
      <c r="D64" s="21">
        <v>0</v>
      </c>
      <c r="E64" s="21">
        <v>0</v>
      </c>
      <c r="F64" s="21">
        <v>0</v>
      </c>
      <c r="G64" s="21">
        <v>0</v>
      </c>
      <c r="H64" s="21">
        <v>0</v>
      </c>
      <c r="I64" s="23">
        <v>0</v>
      </c>
      <c r="J64" s="21">
        <v>0</v>
      </c>
      <c r="K64" s="21">
        <v>0</v>
      </c>
      <c r="L64" s="21">
        <v>0</v>
      </c>
      <c r="M64" s="21">
        <v>0</v>
      </c>
      <c r="N64" s="39">
        <v>14</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15</v>
      </c>
      <c r="B65" s="21">
        <v>0</v>
      </c>
      <c r="C65" s="21">
        <v>0</v>
      </c>
      <c r="D65" s="21">
        <v>0</v>
      </c>
      <c r="E65" s="53">
        <v>0</v>
      </c>
      <c r="F65" s="21">
        <v>0</v>
      </c>
      <c r="G65" s="21">
        <v>0</v>
      </c>
      <c r="H65" s="41">
        <v>0</v>
      </c>
      <c r="I65" s="23">
        <v>0</v>
      </c>
      <c r="J65" s="21">
        <v>0</v>
      </c>
      <c r="K65" s="21">
        <v>0</v>
      </c>
      <c r="L65" s="21">
        <v>0</v>
      </c>
      <c r="M65" s="21">
        <v>0</v>
      </c>
      <c r="N65" s="39">
        <v>15</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16</v>
      </c>
      <c r="B66" s="21">
        <v>0</v>
      </c>
      <c r="C66" s="21">
        <v>0</v>
      </c>
      <c r="D66" s="21">
        <v>0</v>
      </c>
      <c r="E66" s="21">
        <v>0</v>
      </c>
      <c r="F66" s="21">
        <v>0</v>
      </c>
      <c r="G66" s="21">
        <v>0</v>
      </c>
      <c r="H66" s="21">
        <v>0</v>
      </c>
      <c r="I66" s="23">
        <v>0</v>
      </c>
      <c r="J66" s="21">
        <v>0</v>
      </c>
      <c r="K66" s="21">
        <v>0</v>
      </c>
      <c r="L66" s="21">
        <v>0</v>
      </c>
      <c r="M66" s="21">
        <v>0</v>
      </c>
      <c r="N66" s="39">
        <v>16</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17</v>
      </c>
      <c r="B67" s="21">
        <v>0.2896001158400463</v>
      </c>
      <c r="C67" s="21">
        <v>0</v>
      </c>
      <c r="D67" s="21">
        <v>0</v>
      </c>
      <c r="E67" s="21">
        <v>0</v>
      </c>
      <c r="F67" s="21">
        <v>0</v>
      </c>
      <c r="G67" s="21">
        <v>0</v>
      </c>
      <c r="H67" s="21">
        <v>0</v>
      </c>
      <c r="I67" s="23">
        <v>0</v>
      </c>
      <c r="J67" s="21">
        <v>0</v>
      </c>
      <c r="K67" s="21">
        <v>0</v>
      </c>
      <c r="L67" s="21">
        <v>0</v>
      </c>
      <c r="M67" s="21">
        <v>0</v>
      </c>
      <c r="N67" s="39">
        <v>17</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18</v>
      </c>
      <c r="B68" s="21">
        <v>0.1148571888000184</v>
      </c>
      <c r="C68" s="21">
        <v>0</v>
      </c>
      <c r="D68" s="21">
        <v>0</v>
      </c>
      <c r="E68" s="21">
        <v>0</v>
      </c>
      <c r="F68" s="21">
        <v>0</v>
      </c>
      <c r="G68" s="21">
        <v>0</v>
      </c>
      <c r="H68" s="21">
        <v>0</v>
      </c>
      <c r="I68" s="23">
        <v>0</v>
      </c>
      <c r="J68" s="21">
        <v>0</v>
      </c>
      <c r="K68" s="21">
        <v>0</v>
      </c>
      <c r="L68" s="21">
        <v>0</v>
      </c>
      <c r="M68" s="21">
        <v>0</v>
      </c>
      <c r="N68" s="39">
        <v>18</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19</v>
      </c>
      <c r="B69" s="21">
        <v>0.1344000537600215</v>
      </c>
      <c r="C69" s="21">
        <v>0</v>
      </c>
      <c r="D69" s="21">
        <v>0</v>
      </c>
      <c r="E69" s="21">
        <v>0</v>
      </c>
      <c r="F69" s="21">
        <v>0</v>
      </c>
      <c r="G69" s="21">
        <v>0</v>
      </c>
      <c r="H69" s="21">
        <v>0</v>
      </c>
      <c r="I69" s="23">
        <v>0</v>
      </c>
      <c r="J69" s="21">
        <v>0</v>
      </c>
      <c r="K69" s="21">
        <v>0</v>
      </c>
      <c r="L69" s="21">
        <v>0</v>
      </c>
      <c r="M69" s="21">
        <v>0</v>
      </c>
      <c r="N69" s="39">
        <v>19</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31">
        <v>20</v>
      </c>
      <c r="B70" s="21">
        <v>0</v>
      </c>
      <c r="C70" s="21">
        <v>0</v>
      </c>
      <c r="D70" s="21">
        <v>0</v>
      </c>
      <c r="E70" s="21">
        <v>0</v>
      </c>
      <c r="F70" s="21">
        <v>0</v>
      </c>
      <c r="G70" s="21">
        <v>0</v>
      </c>
      <c r="H70" s="21">
        <v>0</v>
      </c>
      <c r="I70" s="23">
        <v>0</v>
      </c>
      <c r="J70" s="21">
        <v>0</v>
      </c>
      <c r="K70" s="21">
        <v>0</v>
      </c>
      <c r="L70" s="21">
        <v>0</v>
      </c>
      <c r="M70" s="21">
        <v>0</v>
      </c>
      <c r="N70" s="39">
        <v>20</v>
      </c>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31">
        <v>21</v>
      </c>
      <c r="B71" s="21">
        <v>0</v>
      </c>
      <c r="C71" s="21">
        <v>0</v>
      </c>
      <c r="D71" s="21">
        <v>0</v>
      </c>
      <c r="E71" s="21">
        <v>0</v>
      </c>
      <c r="F71" s="21">
        <v>0</v>
      </c>
      <c r="G71" s="21">
        <v>0</v>
      </c>
      <c r="H71" s="21">
        <v>0</v>
      </c>
      <c r="I71" s="23">
        <v>0</v>
      </c>
      <c r="J71" s="21">
        <v>0</v>
      </c>
      <c r="K71" s="21">
        <v>0</v>
      </c>
      <c r="L71" s="21">
        <v>0</v>
      </c>
      <c r="M71" s="21">
        <v>0</v>
      </c>
      <c r="N71" s="39">
        <v>21</v>
      </c>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31">
        <v>22</v>
      </c>
      <c r="B72" s="21">
        <v>0.30933345706671617</v>
      </c>
      <c r="C72" s="21">
        <v>0</v>
      </c>
      <c r="D72" s="21">
        <v>0</v>
      </c>
      <c r="E72" s="21">
        <v>0</v>
      </c>
      <c r="F72" s="21">
        <v>0</v>
      </c>
      <c r="G72" s="21">
        <v>0</v>
      </c>
      <c r="H72" s="21">
        <v>0</v>
      </c>
      <c r="I72" s="23">
        <v>0</v>
      </c>
      <c r="J72" s="21">
        <v>0</v>
      </c>
      <c r="K72" s="21">
        <v>0</v>
      </c>
      <c r="L72" s="21">
        <v>0</v>
      </c>
      <c r="M72" s="21">
        <v>0</v>
      </c>
      <c r="N72" s="39">
        <v>22</v>
      </c>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31">
        <v>23</v>
      </c>
      <c r="B73" s="21">
        <v>0</v>
      </c>
      <c r="C73" s="21">
        <v>0</v>
      </c>
      <c r="D73" s="21">
        <v>0</v>
      </c>
      <c r="E73" s="21">
        <v>0</v>
      </c>
      <c r="F73" s="21">
        <v>0</v>
      </c>
      <c r="G73" s="21">
        <v>0</v>
      </c>
      <c r="H73" s="21">
        <v>0</v>
      </c>
      <c r="I73" s="23">
        <v>0</v>
      </c>
      <c r="J73" s="21">
        <v>0</v>
      </c>
      <c r="K73" s="21">
        <v>0</v>
      </c>
      <c r="L73" s="21">
        <v>0</v>
      </c>
      <c r="M73" s="21">
        <v>0</v>
      </c>
      <c r="N73" s="39">
        <v>23</v>
      </c>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31">
        <v>24</v>
      </c>
      <c r="B74" s="21">
        <v>0.4432501773000709</v>
      </c>
      <c r="C74" s="21">
        <v>0</v>
      </c>
      <c r="D74" s="21">
        <v>0</v>
      </c>
      <c r="E74" s="53">
        <v>0</v>
      </c>
      <c r="F74" s="21">
        <v>0</v>
      </c>
      <c r="G74" s="21">
        <v>0</v>
      </c>
      <c r="H74" s="21">
        <v>0</v>
      </c>
      <c r="I74" s="23">
        <v>0</v>
      </c>
      <c r="J74" s="21">
        <v>0</v>
      </c>
      <c r="K74" s="21">
        <v>0</v>
      </c>
      <c r="L74" s="21">
        <v>0</v>
      </c>
      <c r="M74" s="21">
        <v>0</v>
      </c>
      <c r="N74" s="39">
        <v>24</v>
      </c>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31">
        <v>25</v>
      </c>
      <c r="B75" s="21">
        <v>0</v>
      </c>
      <c r="C75" s="21">
        <v>0</v>
      </c>
      <c r="D75" s="21">
        <v>0</v>
      </c>
      <c r="E75" s="21">
        <v>0</v>
      </c>
      <c r="F75" s="21">
        <v>0</v>
      </c>
      <c r="G75" s="21">
        <v>0</v>
      </c>
      <c r="H75" s="21">
        <v>0</v>
      </c>
      <c r="I75" s="23">
        <v>0</v>
      </c>
      <c r="J75" s="21">
        <v>0</v>
      </c>
      <c r="K75" s="21">
        <v>0</v>
      </c>
      <c r="L75" s="21">
        <v>0</v>
      </c>
      <c r="M75" s="21">
        <v>0</v>
      </c>
      <c r="N75" s="39">
        <v>25</v>
      </c>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31">
        <v>26</v>
      </c>
      <c r="B76" s="21">
        <v>0</v>
      </c>
      <c r="C76" s="21">
        <v>0</v>
      </c>
      <c r="D76" s="53">
        <v>0</v>
      </c>
      <c r="E76" s="21">
        <v>0</v>
      </c>
      <c r="F76" s="21">
        <v>0</v>
      </c>
      <c r="G76" s="21">
        <v>0</v>
      </c>
      <c r="H76" s="21">
        <v>0</v>
      </c>
      <c r="I76" s="23">
        <v>0</v>
      </c>
      <c r="J76" s="21">
        <v>0</v>
      </c>
      <c r="K76" s="21">
        <v>0</v>
      </c>
      <c r="L76" s="21">
        <v>0</v>
      </c>
      <c r="M76" s="21">
        <v>0</v>
      </c>
      <c r="N76" s="39">
        <v>26</v>
      </c>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31">
        <v>27</v>
      </c>
      <c r="B77" s="21">
        <v>0.262200104880042</v>
      </c>
      <c r="C77" s="21">
        <v>0</v>
      </c>
      <c r="D77" s="21">
        <v>0</v>
      </c>
      <c r="E77" s="21">
        <v>0</v>
      </c>
      <c r="F77" s="53">
        <v>0</v>
      </c>
      <c r="G77" s="21">
        <v>0</v>
      </c>
      <c r="H77" s="21">
        <v>0</v>
      </c>
      <c r="I77" s="23">
        <v>0</v>
      </c>
      <c r="J77" s="21">
        <v>0</v>
      </c>
      <c r="K77" s="21">
        <v>0</v>
      </c>
      <c r="L77" s="21">
        <v>0</v>
      </c>
      <c r="M77" s="21">
        <v>0</v>
      </c>
      <c r="N77" s="39">
        <v>27</v>
      </c>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31">
        <v>28</v>
      </c>
      <c r="B78" s="21">
        <v>0</v>
      </c>
      <c r="C78" s="21">
        <v>0</v>
      </c>
      <c r="D78" s="21">
        <v>0</v>
      </c>
      <c r="E78" s="21">
        <v>0</v>
      </c>
      <c r="F78" s="21">
        <v>0</v>
      </c>
      <c r="G78" s="21">
        <v>0</v>
      </c>
      <c r="H78" s="21">
        <v>0</v>
      </c>
      <c r="I78" s="23">
        <v>0</v>
      </c>
      <c r="J78" s="21">
        <v>0</v>
      </c>
      <c r="K78" s="21">
        <v>0</v>
      </c>
      <c r="L78" s="21">
        <v>0</v>
      </c>
      <c r="M78" s="21">
        <v>0</v>
      </c>
      <c r="N78" s="39">
        <v>28</v>
      </c>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1">
        <v>29</v>
      </c>
      <c r="B79" s="21">
        <v>0.38378197169460687</v>
      </c>
      <c r="C79" s="21"/>
      <c r="D79" s="21">
        <v>0</v>
      </c>
      <c r="E79" s="53">
        <v>0</v>
      </c>
      <c r="F79" s="21">
        <v>0</v>
      </c>
      <c r="G79" s="21">
        <v>0</v>
      </c>
      <c r="H79" s="21">
        <v>0</v>
      </c>
      <c r="I79" s="23">
        <v>0</v>
      </c>
      <c r="J79" s="21">
        <v>0</v>
      </c>
      <c r="K79" s="21">
        <v>0</v>
      </c>
      <c r="L79" s="21">
        <v>0</v>
      </c>
      <c r="M79" s="21">
        <v>0</v>
      </c>
      <c r="N79" s="39">
        <v>29</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31">
        <v>30</v>
      </c>
      <c r="B80" s="21">
        <v>0</v>
      </c>
      <c r="C80" s="21"/>
      <c r="D80" s="21">
        <v>0</v>
      </c>
      <c r="E80" s="21">
        <v>0</v>
      </c>
      <c r="F80" s="21">
        <v>0</v>
      </c>
      <c r="G80" s="21">
        <v>0</v>
      </c>
      <c r="H80" s="21">
        <v>0</v>
      </c>
      <c r="I80" s="23">
        <v>0</v>
      </c>
      <c r="J80" s="21">
        <v>0</v>
      </c>
      <c r="K80" s="21">
        <v>0</v>
      </c>
      <c r="L80" s="21">
        <v>0</v>
      </c>
      <c r="M80" s="21">
        <v>0</v>
      </c>
      <c r="N80" s="39">
        <v>30</v>
      </c>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31">
        <v>31</v>
      </c>
      <c r="B81" s="21">
        <v>0.2173771361311823</v>
      </c>
      <c r="C81" s="21"/>
      <c r="D81" s="21">
        <v>0</v>
      </c>
      <c r="E81" s="21"/>
      <c r="F81" s="21">
        <v>0</v>
      </c>
      <c r="G81" s="21"/>
      <c r="H81" s="21">
        <v>0</v>
      </c>
      <c r="I81" s="23">
        <v>0</v>
      </c>
      <c r="J81" s="21"/>
      <c r="K81" s="21">
        <v>0</v>
      </c>
      <c r="L81" s="21" t="s">
        <v>21</v>
      </c>
      <c r="M81" s="21">
        <v>0</v>
      </c>
      <c r="N81" s="39">
        <v>31</v>
      </c>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19"/>
      <c r="B82" s="19"/>
      <c r="C82" s="19"/>
      <c r="D82" s="21"/>
      <c r="E82" s="19"/>
      <c r="F82" s="19"/>
      <c r="G82" s="19"/>
      <c r="H82" s="19"/>
      <c r="I82" s="20" t="s">
        <v>21</v>
      </c>
      <c r="J82" s="21" t="s">
        <v>21</v>
      </c>
      <c r="K82" s="19"/>
      <c r="L82" s="19"/>
      <c r="M82" s="21"/>
      <c r="N82" s="39"/>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19"/>
      <c r="B83" s="32" t="s">
        <v>7</v>
      </c>
      <c r="C83" s="32" t="s">
        <v>8</v>
      </c>
      <c r="D83" s="32" t="s">
        <v>9</v>
      </c>
      <c r="E83" s="32" t="s">
        <v>10</v>
      </c>
      <c r="F83" s="32" t="s">
        <v>11</v>
      </c>
      <c r="G83" s="32" t="s">
        <v>12</v>
      </c>
      <c r="H83" s="32" t="s">
        <v>1</v>
      </c>
      <c r="I83" s="33" t="s">
        <v>2</v>
      </c>
      <c r="J83" s="34" t="s">
        <v>3</v>
      </c>
      <c r="K83" s="34" t="s">
        <v>4</v>
      </c>
      <c r="L83" s="34" t="s">
        <v>5</v>
      </c>
      <c r="M83" s="34" t="s">
        <v>6</v>
      </c>
      <c r="N83" s="39"/>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19"/>
      <c r="B84" s="21">
        <f>AVERAGE(B51:B81)</f>
        <v>0.20300884020670906</v>
      </c>
      <c r="C84" s="21">
        <f>AVERAGE(C51:C79)</f>
        <v>0</v>
      </c>
      <c r="D84" s="21">
        <f>AVERAGE(D51:D81)</f>
        <v>0</v>
      </c>
      <c r="E84" s="21">
        <f>AVERAGE(E51:E80)</f>
        <v>0</v>
      </c>
      <c r="F84" s="21">
        <f>AVERAGE(F51:F81)</f>
        <v>0</v>
      </c>
      <c r="G84" s="21">
        <f>AVERAGE(G51:G80)</f>
        <v>0</v>
      </c>
      <c r="H84" s="21">
        <f>AVERAGE(H51:H81)</f>
        <v>0</v>
      </c>
      <c r="I84" s="23">
        <f>AVERAGE(I51:I81)</f>
        <v>0</v>
      </c>
      <c r="J84" s="21">
        <f>AVERAGE(J51:J80)</f>
        <v>0</v>
      </c>
      <c r="K84" s="21">
        <f>AVERAGE(K51:K81)</f>
        <v>0</v>
      </c>
      <c r="L84" s="21">
        <f>AVERAGE(L51:L80)</f>
        <v>0</v>
      </c>
      <c r="M84" s="21">
        <f>AVERAGE(M52:M81)</f>
        <v>0</v>
      </c>
      <c r="N84" s="39"/>
      <c r="O84" s="48">
        <f>AVERAGE(B84:M84)</f>
        <v>0.01691740335055909</v>
      </c>
      <c r="P84" s="36" t="s">
        <v>33</v>
      </c>
      <c r="Q84" s="36"/>
      <c r="R84" s="36"/>
      <c r="S84" s="36"/>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19"/>
      <c r="B85" s="19"/>
      <c r="C85" s="19"/>
      <c r="D85" s="19"/>
      <c r="E85" s="19"/>
      <c r="F85" s="19"/>
      <c r="G85" s="19"/>
      <c r="H85" s="19"/>
      <c r="I85" s="20"/>
      <c r="J85" s="19"/>
      <c r="K85" s="19"/>
      <c r="L85" s="19"/>
      <c r="M85" s="19"/>
      <c r="N85" s="39"/>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18" t="s">
        <v>23</v>
      </c>
      <c r="B86" s="18"/>
      <c r="C86" s="19"/>
      <c r="D86" s="19" t="s">
        <v>36</v>
      </c>
      <c r="E86" s="19"/>
      <c r="F86" s="19"/>
      <c r="G86" s="19"/>
      <c r="H86" s="19"/>
      <c r="I86" s="20"/>
      <c r="J86" s="19"/>
      <c r="K86" s="19"/>
      <c r="L86" s="19"/>
      <c r="M86" s="19"/>
      <c r="N86" s="39"/>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19"/>
      <c r="B87" s="32" t="s">
        <v>7</v>
      </c>
      <c r="C87" s="32" t="s">
        <v>8</v>
      </c>
      <c r="D87" s="32" t="s">
        <v>9</v>
      </c>
      <c r="E87" s="32" t="s">
        <v>10</v>
      </c>
      <c r="F87" s="32" t="s">
        <v>11</v>
      </c>
      <c r="G87" s="32" t="s">
        <v>12</v>
      </c>
      <c r="H87" s="32" t="s">
        <v>1</v>
      </c>
      <c r="I87" s="33" t="s">
        <v>2</v>
      </c>
      <c r="J87" s="34" t="s">
        <v>3</v>
      </c>
      <c r="K87" s="34" t="s">
        <v>4</v>
      </c>
      <c r="L87" s="34" t="s">
        <v>5</v>
      </c>
      <c r="M87" s="34" t="s">
        <v>6</v>
      </c>
      <c r="N87" s="39"/>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19"/>
      <c r="B88" s="19"/>
      <c r="C88" s="19"/>
      <c r="D88" s="19"/>
      <c r="E88" s="19"/>
      <c r="F88" s="19"/>
      <c r="G88" s="19"/>
      <c r="H88" s="19"/>
      <c r="I88" s="20"/>
      <c r="J88" s="19"/>
      <c r="K88" s="19"/>
      <c r="L88" s="19"/>
      <c r="M88" s="19"/>
      <c r="N88" s="39"/>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1</v>
      </c>
      <c r="B89" s="21">
        <v>1.9166659</v>
      </c>
      <c r="C89" s="21">
        <v>0</v>
      </c>
      <c r="D89" s="21">
        <v>0</v>
      </c>
      <c r="E89" s="21">
        <v>0</v>
      </c>
      <c r="F89" s="2">
        <v>0</v>
      </c>
      <c r="G89" s="21">
        <v>0</v>
      </c>
      <c r="H89" s="21">
        <v>0</v>
      </c>
      <c r="I89" s="23">
        <v>0</v>
      </c>
      <c r="J89" s="21">
        <v>0</v>
      </c>
      <c r="K89" s="21">
        <v>0</v>
      </c>
      <c r="L89" s="21">
        <v>0</v>
      </c>
      <c r="M89" s="21">
        <v>0</v>
      </c>
      <c r="N89" s="39">
        <v>1</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2</v>
      </c>
      <c r="B90" s="21">
        <v>2.7499989</v>
      </c>
      <c r="C90" s="21">
        <v>0</v>
      </c>
      <c r="D90" s="21">
        <v>0</v>
      </c>
      <c r="E90" s="21">
        <v>0</v>
      </c>
      <c r="F90" s="21">
        <v>0</v>
      </c>
      <c r="G90" s="21">
        <v>0</v>
      </c>
      <c r="H90" s="21">
        <v>0</v>
      </c>
      <c r="I90" s="23">
        <v>0</v>
      </c>
      <c r="J90" s="21">
        <v>0</v>
      </c>
      <c r="K90" s="21">
        <v>0</v>
      </c>
      <c r="L90" s="21">
        <v>0</v>
      </c>
      <c r="M90" s="21">
        <v>0</v>
      </c>
      <c r="N90" s="39">
        <v>2</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3</v>
      </c>
      <c r="B91" s="21">
        <v>1.3333328</v>
      </c>
      <c r="C91" s="21">
        <v>0</v>
      </c>
      <c r="D91" s="21">
        <v>0</v>
      </c>
      <c r="E91" s="21">
        <v>0</v>
      </c>
      <c r="F91" s="21">
        <v>0</v>
      </c>
      <c r="G91" s="21">
        <v>0</v>
      </c>
      <c r="H91" s="21">
        <v>0</v>
      </c>
      <c r="I91" s="23">
        <v>0</v>
      </c>
      <c r="J91" s="21">
        <v>0</v>
      </c>
      <c r="K91" s="21">
        <v>0</v>
      </c>
      <c r="L91" s="21">
        <v>0</v>
      </c>
      <c r="M91" s="21">
        <v>0</v>
      </c>
      <c r="N91" s="39">
        <v>3</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4</v>
      </c>
      <c r="B92" s="21">
        <v>0.9999996</v>
      </c>
      <c r="C92" s="21">
        <v>0</v>
      </c>
      <c r="D92" s="21">
        <v>0</v>
      </c>
      <c r="E92" s="21">
        <v>0</v>
      </c>
      <c r="F92" s="21">
        <v>0</v>
      </c>
      <c r="G92" s="21">
        <v>0</v>
      </c>
      <c r="H92" s="21">
        <v>0</v>
      </c>
      <c r="I92" s="23">
        <v>0</v>
      </c>
      <c r="J92" s="21">
        <v>0</v>
      </c>
      <c r="K92" s="21">
        <v>0</v>
      </c>
      <c r="L92" s="21">
        <v>0</v>
      </c>
      <c r="M92" s="21">
        <v>0</v>
      </c>
      <c r="N92" s="39">
        <v>4</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5</v>
      </c>
      <c r="B93" s="21">
        <v>4.0833317</v>
      </c>
      <c r="C93" s="21">
        <v>0</v>
      </c>
      <c r="D93" s="21">
        <v>0</v>
      </c>
      <c r="E93" s="21">
        <v>0</v>
      </c>
      <c r="F93" s="21">
        <v>0</v>
      </c>
      <c r="G93" s="53">
        <v>0</v>
      </c>
      <c r="H93" s="53">
        <v>0</v>
      </c>
      <c r="I93" s="23">
        <v>0</v>
      </c>
      <c r="J93" s="21">
        <v>0</v>
      </c>
      <c r="K93" s="21">
        <v>0</v>
      </c>
      <c r="L93" s="21">
        <v>0</v>
      </c>
      <c r="M93" s="21">
        <v>0</v>
      </c>
      <c r="N93" s="39">
        <v>5</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6</v>
      </c>
      <c r="B94" s="21">
        <v>2.9999988</v>
      </c>
      <c r="C94" s="21">
        <v>0</v>
      </c>
      <c r="D94" s="21">
        <v>0</v>
      </c>
      <c r="E94" s="21">
        <v>0</v>
      </c>
      <c r="F94" s="21">
        <v>0</v>
      </c>
      <c r="G94" s="21">
        <v>0</v>
      </c>
      <c r="H94" s="21">
        <v>0</v>
      </c>
      <c r="I94" s="23">
        <v>0</v>
      </c>
      <c r="J94" s="21">
        <v>0</v>
      </c>
      <c r="K94" s="21">
        <v>0</v>
      </c>
      <c r="L94" s="21">
        <v>0</v>
      </c>
      <c r="M94" s="21">
        <v>0</v>
      </c>
      <c r="N94" s="39">
        <v>6</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7</v>
      </c>
      <c r="B95" s="21">
        <v>1.8333325999999999</v>
      </c>
      <c r="C95" s="21">
        <v>0</v>
      </c>
      <c r="D95" s="21">
        <v>0</v>
      </c>
      <c r="E95" s="21">
        <v>0</v>
      </c>
      <c r="F95" s="21">
        <v>0</v>
      </c>
      <c r="G95" s="53">
        <v>0</v>
      </c>
      <c r="H95" s="21">
        <v>0</v>
      </c>
      <c r="I95" s="23">
        <v>0</v>
      </c>
      <c r="J95" s="21">
        <v>0</v>
      </c>
      <c r="K95" s="21">
        <v>0</v>
      </c>
      <c r="L95" s="21">
        <v>0</v>
      </c>
      <c r="M95" s="21">
        <v>0</v>
      </c>
      <c r="N95" s="39">
        <v>7</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8</v>
      </c>
      <c r="B96" s="21">
        <v>0.4999998</v>
      </c>
      <c r="C96" s="21">
        <v>0</v>
      </c>
      <c r="D96" s="21">
        <v>0</v>
      </c>
      <c r="E96" s="21">
        <v>0</v>
      </c>
      <c r="F96" s="21">
        <v>0</v>
      </c>
      <c r="G96" s="21">
        <v>0</v>
      </c>
      <c r="H96" s="21">
        <v>0</v>
      </c>
      <c r="I96" s="23">
        <v>0</v>
      </c>
      <c r="J96" s="21">
        <v>0</v>
      </c>
      <c r="K96" s="21">
        <v>0</v>
      </c>
      <c r="L96" s="21">
        <v>0</v>
      </c>
      <c r="M96" s="54">
        <v>0</v>
      </c>
      <c r="N96" s="39">
        <v>8</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9</v>
      </c>
      <c r="B97" s="21">
        <v>0</v>
      </c>
      <c r="C97" s="62">
        <v>0</v>
      </c>
      <c r="D97" s="21">
        <v>0</v>
      </c>
      <c r="E97" s="53">
        <v>0</v>
      </c>
      <c r="F97" s="21">
        <v>0</v>
      </c>
      <c r="G97" s="21">
        <v>0</v>
      </c>
      <c r="H97" s="21">
        <v>0</v>
      </c>
      <c r="I97" s="23">
        <v>0</v>
      </c>
      <c r="J97" s="21">
        <v>0</v>
      </c>
      <c r="K97" s="21">
        <v>0</v>
      </c>
      <c r="L97" s="21">
        <v>0</v>
      </c>
      <c r="M97" s="21">
        <v>0</v>
      </c>
      <c r="N97" s="39">
        <v>9</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10</v>
      </c>
      <c r="B98" s="21">
        <v>3.1666654</v>
      </c>
      <c r="C98" s="21">
        <v>0</v>
      </c>
      <c r="D98" s="21">
        <v>0</v>
      </c>
      <c r="E98" s="21">
        <v>0</v>
      </c>
      <c r="F98" s="21">
        <v>0</v>
      </c>
      <c r="G98" s="21">
        <v>0</v>
      </c>
      <c r="H98" s="21">
        <v>0</v>
      </c>
      <c r="I98" s="23">
        <v>0</v>
      </c>
      <c r="J98" s="21">
        <v>0</v>
      </c>
      <c r="K98" s="21">
        <v>0</v>
      </c>
      <c r="L98" s="21">
        <v>0</v>
      </c>
      <c r="M98" s="21">
        <v>0</v>
      </c>
      <c r="N98" s="39">
        <v>10</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11</v>
      </c>
      <c r="B99" s="21">
        <v>2.6666656</v>
      </c>
      <c r="C99" s="21">
        <v>0</v>
      </c>
      <c r="D99" s="21">
        <v>0</v>
      </c>
      <c r="E99" s="21">
        <v>0</v>
      </c>
      <c r="F99" s="21">
        <v>0</v>
      </c>
      <c r="G99" s="2">
        <v>0</v>
      </c>
      <c r="H99" s="21">
        <v>0</v>
      </c>
      <c r="I99" s="23">
        <v>0</v>
      </c>
      <c r="J99" s="21">
        <v>0</v>
      </c>
      <c r="K99" s="21">
        <v>0</v>
      </c>
      <c r="L99" s="21">
        <v>0</v>
      </c>
      <c r="M99" s="21">
        <v>0</v>
      </c>
      <c r="N99" s="39">
        <v>11</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12</v>
      </c>
      <c r="B100" s="21">
        <v>5.4999978</v>
      </c>
      <c r="C100" s="21">
        <v>0</v>
      </c>
      <c r="D100" s="21">
        <v>0</v>
      </c>
      <c r="E100" s="21">
        <v>0</v>
      </c>
      <c r="F100" s="21">
        <v>0</v>
      </c>
      <c r="G100" s="21">
        <v>0</v>
      </c>
      <c r="H100" s="60">
        <v>0</v>
      </c>
      <c r="I100" s="23">
        <v>0</v>
      </c>
      <c r="J100" s="21">
        <v>0</v>
      </c>
      <c r="K100" s="52">
        <v>0</v>
      </c>
      <c r="L100" s="21">
        <v>0</v>
      </c>
      <c r="M100" s="21">
        <v>0</v>
      </c>
      <c r="N100" s="39">
        <v>12</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13</v>
      </c>
      <c r="B101" s="21">
        <v>0.9999996</v>
      </c>
      <c r="C101" s="21">
        <v>0</v>
      </c>
      <c r="D101" s="21">
        <v>0</v>
      </c>
      <c r="E101" s="21">
        <v>0</v>
      </c>
      <c r="F101" s="63">
        <v>0</v>
      </c>
      <c r="G101" s="21">
        <v>0</v>
      </c>
      <c r="H101" s="21">
        <v>0</v>
      </c>
      <c r="I101" s="23">
        <v>0</v>
      </c>
      <c r="J101" s="21">
        <v>0</v>
      </c>
      <c r="K101" s="21">
        <v>0</v>
      </c>
      <c r="L101" s="21">
        <v>0</v>
      </c>
      <c r="M101" s="21">
        <v>0</v>
      </c>
      <c r="N101" s="39">
        <v>13</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14</v>
      </c>
      <c r="B102" s="21">
        <v>0</v>
      </c>
      <c r="C102" s="21">
        <v>0</v>
      </c>
      <c r="D102" s="21">
        <v>0</v>
      </c>
      <c r="E102" s="21">
        <v>0</v>
      </c>
      <c r="F102" s="21">
        <v>0</v>
      </c>
      <c r="G102" s="21">
        <v>0</v>
      </c>
      <c r="H102" s="21">
        <v>0</v>
      </c>
      <c r="I102" s="23">
        <v>0</v>
      </c>
      <c r="J102" s="21">
        <v>0</v>
      </c>
      <c r="K102" s="21">
        <v>0</v>
      </c>
      <c r="L102" s="21">
        <v>0</v>
      </c>
      <c r="M102" s="21">
        <v>0</v>
      </c>
      <c r="N102" s="39">
        <v>14</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15</v>
      </c>
      <c r="B103" s="21">
        <v>0</v>
      </c>
      <c r="C103" s="21">
        <v>0</v>
      </c>
      <c r="D103" s="21">
        <v>0</v>
      </c>
      <c r="E103" s="21">
        <v>0</v>
      </c>
      <c r="F103" s="21">
        <v>0</v>
      </c>
      <c r="G103" s="21">
        <v>0</v>
      </c>
      <c r="H103" s="21">
        <v>0</v>
      </c>
      <c r="I103" s="23">
        <v>0</v>
      </c>
      <c r="J103" s="21">
        <v>0</v>
      </c>
      <c r="K103" s="21">
        <v>0</v>
      </c>
      <c r="L103" s="21">
        <v>0</v>
      </c>
      <c r="M103" s="21">
        <v>0</v>
      </c>
      <c r="N103" s="39">
        <v>15</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16</v>
      </c>
      <c r="B104" s="21">
        <v>0</v>
      </c>
      <c r="C104" s="21">
        <v>0</v>
      </c>
      <c r="D104" s="21">
        <v>0</v>
      </c>
      <c r="E104" s="21">
        <v>0</v>
      </c>
      <c r="F104" s="21">
        <v>0</v>
      </c>
      <c r="G104" s="21">
        <v>0</v>
      </c>
      <c r="H104" s="21">
        <v>0</v>
      </c>
      <c r="I104" s="23">
        <v>0</v>
      </c>
      <c r="J104" s="21">
        <v>0</v>
      </c>
      <c r="K104" s="21">
        <v>0</v>
      </c>
      <c r="L104" s="21">
        <v>0</v>
      </c>
      <c r="M104" s="21">
        <v>0</v>
      </c>
      <c r="N104" s="39">
        <v>16</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17</v>
      </c>
      <c r="B105" s="21">
        <v>1.2499995</v>
      </c>
      <c r="C105" s="21">
        <v>0</v>
      </c>
      <c r="D105" s="21">
        <v>0</v>
      </c>
      <c r="E105" s="21">
        <v>0</v>
      </c>
      <c r="F105" s="21">
        <v>0</v>
      </c>
      <c r="G105" s="21">
        <v>0</v>
      </c>
      <c r="H105" s="21">
        <v>0</v>
      </c>
      <c r="I105" s="23">
        <v>0</v>
      </c>
      <c r="J105" s="21">
        <v>0</v>
      </c>
      <c r="K105" s="21">
        <v>0</v>
      </c>
      <c r="L105" s="21">
        <v>0</v>
      </c>
      <c r="M105" s="21">
        <v>0</v>
      </c>
      <c r="N105" s="39">
        <v>17</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18</v>
      </c>
      <c r="B106" s="21">
        <v>2.3333323999999998</v>
      </c>
      <c r="C106" s="21">
        <v>0</v>
      </c>
      <c r="D106" s="21">
        <v>0</v>
      </c>
      <c r="E106" s="21">
        <v>0</v>
      </c>
      <c r="F106" s="21">
        <v>0</v>
      </c>
      <c r="G106" s="21">
        <v>0</v>
      </c>
      <c r="H106" s="21">
        <v>0</v>
      </c>
      <c r="I106" s="23">
        <v>0</v>
      </c>
      <c r="J106" s="21">
        <v>0</v>
      </c>
      <c r="K106" s="21">
        <v>0</v>
      </c>
      <c r="L106" s="21">
        <v>0</v>
      </c>
      <c r="M106" s="21">
        <v>0</v>
      </c>
      <c r="N106" s="39">
        <v>18</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19</v>
      </c>
      <c r="B107" s="21">
        <v>0.833333</v>
      </c>
      <c r="C107" s="21">
        <v>0</v>
      </c>
      <c r="D107" s="53">
        <v>0</v>
      </c>
      <c r="E107" s="21">
        <v>0</v>
      </c>
      <c r="F107" s="58">
        <v>0</v>
      </c>
      <c r="G107" s="21">
        <v>0</v>
      </c>
      <c r="H107" s="21">
        <v>0</v>
      </c>
      <c r="I107" s="23">
        <v>0</v>
      </c>
      <c r="J107" s="21">
        <v>0</v>
      </c>
      <c r="K107" s="21">
        <v>0</v>
      </c>
      <c r="L107" s="21">
        <v>0</v>
      </c>
      <c r="M107" s="21">
        <v>0</v>
      </c>
      <c r="N107" s="39">
        <v>19</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35">
        <v>20</v>
      </c>
      <c r="B108" s="21">
        <v>0</v>
      </c>
      <c r="C108" s="60">
        <v>0</v>
      </c>
      <c r="D108" s="21">
        <v>0</v>
      </c>
      <c r="E108" s="21">
        <v>0</v>
      </c>
      <c r="F108" s="21">
        <v>0</v>
      </c>
      <c r="G108" s="21">
        <v>0</v>
      </c>
      <c r="H108" s="21">
        <v>0</v>
      </c>
      <c r="I108" s="23">
        <v>0</v>
      </c>
      <c r="J108" s="21">
        <v>0</v>
      </c>
      <c r="K108" s="21">
        <v>0</v>
      </c>
      <c r="L108" s="21">
        <v>0</v>
      </c>
      <c r="M108" s="21">
        <v>0</v>
      </c>
      <c r="N108" s="39">
        <v>20</v>
      </c>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35">
        <v>21</v>
      </c>
      <c r="B109" s="21">
        <v>0</v>
      </c>
      <c r="C109" s="21">
        <v>0</v>
      </c>
      <c r="D109" s="21">
        <v>0</v>
      </c>
      <c r="E109" s="21">
        <v>0</v>
      </c>
      <c r="F109" s="21">
        <v>0</v>
      </c>
      <c r="G109" s="21">
        <v>0</v>
      </c>
      <c r="H109" s="21">
        <v>0</v>
      </c>
      <c r="I109" s="23">
        <v>0</v>
      </c>
      <c r="J109" s="21">
        <v>0</v>
      </c>
      <c r="K109" s="21">
        <v>0</v>
      </c>
      <c r="L109" s="21">
        <v>0</v>
      </c>
      <c r="M109" s="21">
        <v>0</v>
      </c>
      <c r="N109" s="39">
        <v>21</v>
      </c>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35">
        <v>22</v>
      </c>
      <c r="B110" s="21">
        <v>2.2499991</v>
      </c>
      <c r="C110" s="21">
        <v>0</v>
      </c>
      <c r="D110" s="21">
        <v>0</v>
      </c>
      <c r="E110" s="21">
        <v>0</v>
      </c>
      <c r="F110" s="21">
        <v>0</v>
      </c>
      <c r="G110" s="21">
        <v>0</v>
      </c>
      <c r="H110" s="21">
        <v>0</v>
      </c>
      <c r="I110" s="23">
        <v>0</v>
      </c>
      <c r="J110" s="21">
        <v>0</v>
      </c>
      <c r="K110" s="21">
        <v>0</v>
      </c>
      <c r="L110" s="21">
        <v>0</v>
      </c>
      <c r="M110" s="21">
        <v>0</v>
      </c>
      <c r="N110" s="39">
        <v>22</v>
      </c>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35">
        <v>23</v>
      </c>
      <c r="B111" s="21">
        <v>0</v>
      </c>
      <c r="C111" s="21">
        <v>0</v>
      </c>
      <c r="D111" s="21">
        <v>0</v>
      </c>
      <c r="E111" s="21">
        <v>0</v>
      </c>
      <c r="F111" s="21">
        <v>0</v>
      </c>
      <c r="G111" s="21">
        <v>0</v>
      </c>
      <c r="H111" s="21">
        <v>0</v>
      </c>
      <c r="I111" s="23">
        <v>0</v>
      </c>
      <c r="J111" s="21">
        <v>0</v>
      </c>
      <c r="K111" s="21">
        <v>0</v>
      </c>
      <c r="L111" s="21">
        <v>0</v>
      </c>
      <c r="M111" s="21">
        <v>0</v>
      </c>
      <c r="N111" s="39">
        <v>23</v>
      </c>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35">
        <v>24</v>
      </c>
      <c r="B112" s="21">
        <v>2.6666656</v>
      </c>
      <c r="C112" s="21">
        <v>0</v>
      </c>
      <c r="D112" s="21">
        <v>0</v>
      </c>
      <c r="E112" s="21">
        <v>0</v>
      </c>
      <c r="F112" s="21">
        <v>0</v>
      </c>
      <c r="G112" s="21">
        <v>0</v>
      </c>
      <c r="H112" s="21">
        <v>0</v>
      </c>
      <c r="I112" s="23">
        <v>0</v>
      </c>
      <c r="J112" s="21">
        <v>0</v>
      </c>
      <c r="K112" s="21">
        <v>0</v>
      </c>
      <c r="L112" s="50">
        <v>0</v>
      </c>
      <c r="M112" s="21">
        <v>0</v>
      </c>
      <c r="N112" s="39">
        <v>24</v>
      </c>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35">
        <v>25</v>
      </c>
      <c r="B113" s="21">
        <v>0</v>
      </c>
      <c r="C113" s="21">
        <v>0</v>
      </c>
      <c r="D113" s="21">
        <v>0</v>
      </c>
      <c r="E113" s="21">
        <v>0</v>
      </c>
      <c r="F113" s="21">
        <v>0</v>
      </c>
      <c r="G113" s="53">
        <v>0</v>
      </c>
      <c r="H113" s="21">
        <v>0</v>
      </c>
      <c r="I113" s="50">
        <v>0</v>
      </c>
      <c r="J113" s="21">
        <v>0</v>
      </c>
      <c r="K113" s="21">
        <v>0</v>
      </c>
      <c r="L113" s="21">
        <v>0</v>
      </c>
      <c r="M113" s="21">
        <v>0</v>
      </c>
      <c r="N113" s="39">
        <v>25</v>
      </c>
      <c r="O113" s="19"/>
      <c r="P113" s="19"/>
      <c r="Q113" s="19"/>
      <c r="R113" s="19"/>
      <c r="S113" s="19"/>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35">
        <v>26</v>
      </c>
      <c r="B114" s="21">
        <v>0</v>
      </c>
      <c r="C114" s="21">
        <v>0</v>
      </c>
      <c r="D114" s="21">
        <v>0</v>
      </c>
      <c r="E114" s="21">
        <v>0</v>
      </c>
      <c r="F114" s="21">
        <v>0</v>
      </c>
      <c r="G114" s="21">
        <v>0</v>
      </c>
      <c r="H114" s="21">
        <v>0</v>
      </c>
      <c r="I114" s="23">
        <v>0</v>
      </c>
      <c r="J114" s="21">
        <v>0</v>
      </c>
      <c r="K114" s="21">
        <v>0</v>
      </c>
      <c r="L114" s="21">
        <v>0</v>
      </c>
      <c r="M114" s="21">
        <v>0</v>
      </c>
      <c r="N114" s="39">
        <v>26</v>
      </c>
      <c r="O114" s="19"/>
      <c r="P114" s="19"/>
      <c r="Q114" s="19"/>
      <c r="R114" s="19"/>
      <c r="S114" s="19"/>
      <c r="T114" s="19"/>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35">
        <v>27</v>
      </c>
      <c r="B115" s="21">
        <v>1.666666</v>
      </c>
      <c r="C115" s="21">
        <v>0</v>
      </c>
      <c r="D115" s="21">
        <v>0</v>
      </c>
      <c r="E115" s="21">
        <v>0</v>
      </c>
      <c r="F115" s="53">
        <v>0</v>
      </c>
      <c r="G115" s="21">
        <v>0</v>
      </c>
      <c r="H115" s="21">
        <v>0</v>
      </c>
      <c r="I115" s="23">
        <v>0</v>
      </c>
      <c r="J115" s="21">
        <v>0</v>
      </c>
      <c r="K115" s="21">
        <v>0</v>
      </c>
      <c r="L115" s="21">
        <v>0</v>
      </c>
      <c r="M115" s="21">
        <v>0</v>
      </c>
      <c r="N115" s="39">
        <v>27</v>
      </c>
      <c r="O115" s="19"/>
      <c r="P115" s="19"/>
      <c r="Q115" s="19"/>
      <c r="R115" s="19"/>
      <c r="S115" s="19"/>
      <c r="T115" s="19"/>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35">
        <v>28</v>
      </c>
      <c r="B116" s="21">
        <v>0</v>
      </c>
      <c r="C116" s="21">
        <v>0</v>
      </c>
      <c r="D116" s="21">
        <v>0</v>
      </c>
      <c r="E116" s="53">
        <v>0</v>
      </c>
      <c r="F116" s="21">
        <v>0</v>
      </c>
      <c r="G116" s="21">
        <v>0</v>
      </c>
      <c r="H116" s="21">
        <v>0</v>
      </c>
      <c r="I116" s="23">
        <v>0</v>
      </c>
      <c r="J116" s="21">
        <v>0</v>
      </c>
      <c r="K116" s="21">
        <v>0</v>
      </c>
      <c r="L116" s="21">
        <v>0</v>
      </c>
      <c r="M116" s="21">
        <v>0</v>
      </c>
      <c r="N116" s="39">
        <v>28</v>
      </c>
      <c r="O116" s="19"/>
      <c r="P116" s="19"/>
      <c r="Q116" s="19"/>
      <c r="R116" s="19"/>
      <c r="S116" s="19"/>
      <c r="T116" s="19"/>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35">
        <v>29</v>
      </c>
      <c r="B117" s="21">
        <v>4.5833315</v>
      </c>
      <c r="C117" s="21"/>
      <c r="D117" s="21">
        <v>0</v>
      </c>
      <c r="E117" s="21">
        <v>0</v>
      </c>
      <c r="F117" s="21">
        <v>0</v>
      </c>
      <c r="G117" s="21">
        <v>0</v>
      </c>
      <c r="H117" s="21">
        <v>0</v>
      </c>
      <c r="I117" s="23">
        <v>0</v>
      </c>
      <c r="J117" s="21">
        <v>0</v>
      </c>
      <c r="K117" s="21">
        <v>0</v>
      </c>
      <c r="L117" s="21">
        <v>0</v>
      </c>
      <c r="M117" s="21">
        <v>0</v>
      </c>
      <c r="N117" s="39">
        <v>29</v>
      </c>
      <c r="O117" s="19"/>
      <c r="P117" s="19"/>
      <c r="Q117" s="19"/>
      <c r="R117" s="19"/>
      <c r="S117" s="19"/>
      <c r="T117" s="19"/>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35">
        <v>30</v>
      </c>
      <c r="B118" s="21">
        <v>0</v>
      </c>
      <c r="C118" s="21"/>
      <c r="D118" s="21">
        <v>0</v>
      </c>
      <c r="E118" s="21">
        <v>0</v>
      </c>
      <c r="F118" s="21">
        <v>0</v>
      </c>
      <c r="G118" s="21">
        <v>0</v>
      </c>
      <c r="H118" s="21">
        <v>0</v>
      </c>
      <c r="I118" s="23">
        <v>0</v>
      </c>
      <c r="J118" s="21">
        <v>0</v>
      </c>
      <c r="K118" s="21">
        <v>0</v>
      </c>
      <c r="L118" s="21">
        <v>0</v>
      </c>
      <c r="M118" s="21">
        <v>0</v>
      </c>
      <c r="N118" s="39">
        <v>30</v>
      </c>
      <c r="O118" s="19"/>
      <c r="P118" s="19"/>
      <c r="Q118" s="19"/>
      <c r="R118" s="19"/>
      <c r="S118" s="19"/>
      <c r="T118" s="19"/>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
      <c r="A119" s="35">
        <v>31</v>
      </c>
      <c r="B119" s="21">
        <v>5.0833313</v>
      </c>
      <c r="C119" s="21"/>
      <c r="D119" s="21">
        <v>0</v>
      </c>
      <c r="E119" s="21"/>
      <c r="F119" s="60">
        <v>0</v>
      </c>
      <c r="G119" s="21"/>
      <c r="H119" s="21">
        <v>0</v>
      </c>
      <c r="I119" s="23">
        <v>0</v>
      </c>
      <c r="J119" s="21"/>
      <c r="K119" s="21">
        <v>0</v>
      </c>
      <c r="L119" s="21"/>
      <c r="M119" s="21">
        <v>0</v>
      </c>
      <c r="N119" s="39">
        <v>31</v>
      </c>
      <c r="O119" s="19"/>
      <c r="P119" s="19"/>
      <c r="Q119" s="19"/>
      <c r="R119" s="19"/>
      <c r="S119" s="19"/>
      <c r="T119" s="19"/>
      <c r="U119" s="12"/>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9"/>
      <c r="B120" s="21"/>
      <c r="C120" s="21"/>
      <c r="D120" s="19"/>
      <c r="E120" s="19"/>
      <c r="F120" s="21"/>
      <c r="G120" s="19"/>
      <c r="H120" s="21"/>
      <c r="I120" s="20" t="s">
        <v>21</v>
      </c>
      <c r="J120" s="19"/>
      <c r="K120" s="21"/>
      <c r="L120" s="21"/>
      <c r="M120" s="19"/>
      <c r="N120" s="38"/>
      <c r="O120" s="19"/>
      <c r="P120" s="19"/>
      <c r="Q120" s="19"/>
      <c r="R120" s="19"/>
      <c r="S120" s="19"/>
      <c r="T120" s="19"/>
      <c r="U120" s="12"/>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9"/>
      <c r="B121" s="32" t="s">
        <v>7</v>
      </c>
      <c r="C121" s="32" t="s">
        <v>8</v>
      </c>
      <c r="D121" s="32" t="s">
        <v>9</v>
      </c>
      <c r="E121" s="32" t="s">
        <v>10</v>
      </c>
      <c r="F121" s="32" t="s">
        <v>11</v>
      </c>
      <c r="G121" s="32" t="s">
        <v>12</v>
      </c>
      <c r="H121" s="32" t="s">
        <v>1</v>
      </c>
      <c r="I121" s="33" t="s">
        <v>2</v>
      </c>
      <c r="J121" s="34" t="s">
        <v>3</v>
      </c>
      <c r="K121" s="34" t="s">
        <v>4</v>
      </c>
      <c r="L121" s="34" t="s">
        <v>5</v>
      </c>
      <c r="M121" s="34" t="s">
        <v>6</v>
      </c>
      <c r="N121" s="19"/>
      <c r="O121" s="19"/>
      <c r="P121" s="19"/>
      <c r="Q121" s="19"/>
      <c r="R121" s="19"/>
      <c r="S121" s="19"/>
      <c r="T121" s="19"/>
      <c r="U121" s="12"/>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9"/>
      <c r="B122" s="19"/>
      <c r="C122" s="19"/>
      <c r="D122" s="19"/>
      <c r="E122" s="19"/>
      <c r="F122" s="19"/>
      <c r="G122" s="19"/>
      <c r="H122" s="19"/>
      <c r="I122" s="20"/>
      <c r="J122" s="19"/>
      <c r="K122" s="19"/>
      <c r="L122" s="19"/>
      <c r="M122" s="19"/>
      <c r="N122" s="19"/>
      <c r="O122" s="19"/>
      <c r="P122" s="19"/>
      <c r="Q122" s="19"/>
      <c r="R122" s="19"/>
      <c r="S122" s="19"/>
      <c r="T122" s="19"/>
      <c r="U122" s="12"/>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9"/>
      <c r="B123" s="21">
        <f>AVERAGE(B89:B119)</f>
        <v>1.5940853838709677</v>
      </c>
      <c r="C123" s="21">
        <f>AVERAGE(C89:C117)</f>
        <v>0</v>
      </c>
      <c r="D123" s="21">
        <f>AVERAGE(D89:D119)</f>
        <v>0</v>
      </c>
      <c r="E123" s="21">
        <f>AVERAGE(E89:E118)</f>
        <v>0</v>
      </c>
      <c r="F123" s="21">
        <f>AVERAGE(F51:F119)</f>
        <v>0</v>
      </c>
      <c r="G123" s="21">
        <f>AVERAGE(G89:G118)</f>
        <v>0</v>
      </c>
      <c r="H123" s="21">
        <f>AVERAGE(H89:H119)</f>
        <v>0</v>
      </c>
      <c r="I123" s="23">
        <f>AVERAGE(I89:I119)</f>
        <v>0</v>
      </c>
      <c r="J123" s="21">
        <f>AVERAGE(J89:J118)</f>
        <v>0</v>
      </c>
      <c r="K123" s="21">
        <f>AVERAGE(K89:K119)</f>
        <v>0</v>
      </c>
      <c r="L123" s="21">
        <f>AVERAGE(L89:L118)</f>
        <v>0</v>
      </c>
      <c r="M123" s="21">
        <f>AVERAGE(M90:M119)</f>
        <v>0</v>
      </c>
      <c r="N123" s="19"/>
      <c r="O123" s="48">
        <f>AVERAGE(B123:M123)</f>
        <v>0.13284044865591396</v>
      </c>
      <c r="P123" s="36" t="s">
        <v>34</v>
      </c>
      <c r="Q123" s="36"/>
      <c r="R123" s="36"/>
      <c r="S123" s="36"/>
      <c r="T123" s="19"/>
      <c r="U123" s="12"/>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9"/>
      <c r="B124" s="19"/>
      <c r="C124" s="19"/>
      <c r="D124" s="19"/>
      <c r="E124" s="19"/>
      <c r="F124" s="19"/>
      <c r="G124" s="19"/>
      <c r="H124" s="19"/>
      <c r="I124" s="20"/>
      <c r="J124" s="19"/>
      <c r="K124" s="19"/>
      <c r="L124" s="19"/>
      <c r="M124" s="19"/>
      <c r="N124" s="19"/>
      <c r="O124" s="19"/>
      <c r="P124" s="19"/>
      <c r="Q124" s="19"/>
      <c r="R124" s="19"/>
      <c r="S124" s="19"/>
      <c r="T124" s="19"/>
      <c r="U124" s="12"/>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8.75">
      <c r="A125" s="42" t="s">
        <v>32</v>
      </c>
      <c r="B125" s="42"/>
      <c r="C125" s="42"/>
      <c r="D125" s="19"/>
      <c r="E125" s="19"/>
      <c r="F125" s="19" t="s">
        <v>35</v>
      </c>
      <c r="G125" s="19"/>
      <c r="H125" s="19"/>
      <c r="I125" s="20"/>
      <c r="J125" s="19"/>
      <c r="K125" s="19"/>
      <c r="L125" s="19"/>
      <c r="M125" s="19"/>
      <c r="N125" s="19"/>
      <c r="O125" s="19"/>
      <c r="P125" s="19"/>
      <c r="Q125" s="19"/>
      <c r="R125" s="19"/>
      <c r="S125" s="19"/>
      <c r="T125" s="19"/>
      <c r="U125" s="12"/>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2"/>
      <c r="B126" s="12"/>
      <c r="C126" s="12"/>
      <c r="D126" s="12"/>
      <c r="E126" s="12"/>
      <c r="F126" s="44"/>
      <c r="G126" s="12"/>
      <c r="H126" s="12"/>
      <c r="I126" s="14"/>
      <c r="J126" s="12"/>
      <c r="K126" s="12"/>
      <c r="L126" s="12"/>
      <c r="M126" s="12"/>
      <c r="N126" s="12"/>
      <c r="O126" s="12"/>
      <c r="P126" s="12"/>
      <c r="Q126" s="12"/>
      <c r="R126" s="12"/>
      <c r="S126" s="12"/>
      <c r="T126" s="12"/>
      <c r="U126" s="12"/>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2"/>
      <c r="B127" s="32" t="s">
        <v>7</v>
      </c>
      <c r="C127" s="32" t="s">
        <v>8</v>
      </c>
      <c r="D127" s="32" t="s">
        <v>9</v>
      </c>
      <c r="E127" s="32" t="s">
        <v>10</v>
      </c>
      <c r="F127" s="32" t="s">
        <v>11</v>
      </c>
      <c r="G127" s="32" t="s">
        <v>12</v>
      </c>
      <c r="H127" s="32" t="s">
        <v>1</v>
      </c>
      <c r="I127" s="33" t="s">
        <v>2</v>
      </c>
      <c r="J127" s="34" t="s">
        <v>3</v>
      </c>
      <c r="K127" s="34" t="s">
        <v>4</v>
      </c>
      <c r="L127" s="34" t="s">
        <v>5</v>
      </c>
      <c r="M127" s="34" t="s">
        <v>6</v>
      </c>
      <c r="N127" s="12"/>
      <c r="O127" s="12"/>
      <c r="P127" s="12"/>
      <c r="Q127" s="12"/>
      <c r="R127" s="12"/>
      <c r="S127" s="12"/>
      <c r="T127" s="12"/>
      <c r="U127" s="12"/>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75">
      <c r="A128" s="43" t="s">
        <v>28</v>
      </c>
      <c r="B128" s="44">
        <f aca="true" t="shared" si="4" ref="B128:M128">B22/2.8</f>
        <v>6.410714285714286</v>
      </c>
      <c r="C128" s="44">
        <f t="shared" si="4"/>
        <v>0</v>
      </c>
      <c r="D128" s="44">
        <f t="shared" si="4"/>
        <v>0</v>
      </c>
      <c r="E128" s="44">
        <f t="shared" si="4"/>
        <v>0</v>
      </c>
      <c r="F128" s="44">
        <f t="shared" si="4"/>
        <v>0</v>
      </c>
      <c r="G128" s="44">
        <f t="shared" si="4"/>
        <v>0</v>
      </c>
      <c r="H128" s="44">
        <f t="shared" si="4"/>
        <v>0</v>
      </c>
      <c r="I128" s="17">
        <f t="shared" si="4"/>
        <v>0</v>
      </c>
      <c r="J128" s="44">
        <f t="shared" si="4"/>
        <v>0</v>
      </c>
      <c r="K128" s="44">
        <f t="shared" si="4"/>
        <v>0</v>
      </c>
      <c r="L128" s="44">
        <f t="shared" si="4"/>
        <v>0</v>
      </c>
      <c r="M128" s="44">
        <f t="shared" si="4"/>
        <v>0</v>
      </c>
      <c r="N128" s="12"/>
      <c r="O128" s="12"/>
      <c r="P128" s="12"/>
      <c r="Q128" s="12"/>
      <c r="R128" s="12"/>
      <c r="S128" s="12"/>
      <c r="T128" s="12"/>
      <c r="U128" s="12"/>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75">
      <c r="A129" s="43" t="s">
        <v>29</v>
      </c>
      <c r="B129" s="15">
        <v>1.6</v>
      </c>
      <c r="C129" s="15">
        <v>0.001</v>
      </c>
      <c r="D129" s="15">
        <v>0.001</v>
      </c>
      <c r="E129" s="15">
        <v>0.001</v>
      </c>
      <c r="F129" s="15">
        <v>0.001</v>
      </c>
      <c r="G129" s="15">
        <v>0.001</v>
      </c>
      <c r="H129" s="15">
        <v>0.001</v>
      </c>
      <c r="I129" s="16">
        <v>0.001</v>
      </c>
      <c r="J129" s="15">
        <v>0.001</v>
      </c>
      <c r="K129" s="15">
        <v>0.001</v>
      </c>
      <c r="L129" s="15">
        <v>0.001</v>
      </c>
      <c r="M129" s="15">
        <v>0.001</v>
      </c>
      <c r="N129" s="12"/>
      <c r="O129" s="12"/>
      <c r="P129" s="47" t="s">
        <v>31</v>
      </c>
      <c r="Q129" s="12"/>
      <c r="R129" s="12"/>
      <c r="S129" s="12"/>
      <c r="T129" s="12"/>
      <c r="U129" s="12"/>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2"/>
      <c r="B130" s="12"/>
      <c r="C130" s="12"/>
      <c r="D130" s="12"/>
      <c r="E130" s="12"/>
      <c r="F130" s="12"/>
      <c r="G130" s="12"/>
      <c r="H130" s="12"/>
      <c r="I130" s="14"/>
      <c r="J130" s="12"/>
      <c r="K130" s="12"/>
      <c r="L130" s="12"/>
      <c r="M130" s="12"/>
      <c r="N130" s="12"/>
      <c r="O130" s="12"/>
      <c r="P130" s="12"/>
      <c r="Q130" s="12"/>
      <c r="R130" s="12"/>
      <c r="S130" s="12"/>
      <c r="T130" s="12"/>
      <c r="U130" s="12"/>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45">
        <f aca="true" t="shared" si="5" ref="B131:M131">B128/B129</f>
        <v>4.006696428571428</v>
      </c>
      <c r="C131" s="45">
        <f t="shared" si="5"/>
        <v>0</v>
      </c>
      <c r="D131" s="45">
        <f t="shared" si="5"/>
        <v>0</v>
      </c>
      <c r="E131" s="45">
        <f t="shared" si="5"/>
        <v>0</v>
      </c>
      <c r="F131" s="45">
        <f t="shared" si="5"/>
        <v>0</v>
      </c>
      <c r="G131" s="45">
        <f t="shared" si="5"/>
        <v>0</v>
      </c>
      <c r="H131" s="45">
        <f t="shared" si="5"/>
        <v>0</v>
      </c>
      <c r="I131" s="46">
        <f t="shared" si="5"/>
        <v>0</v>
      </c>
      <c r="J131" s="45">
        <f t="shared" si="5"/>
        <v>0</v>
      </c>
      <c r="K131" s="45">
        <f t="shared" si="5"/>
        <v>0</v>
      </c>
      <c r="L131" s="45">
        <f t="shared" si="5"/>
        <v>0</v>
      </c>
      <c r="M131" s="45">
        <f t="shared" si="5"/>
        <v>0</v>
      </c>
      <c r="N131" s="10"/>
      <c r="O131" s="49">
        <f>AVERAGE(B131:B131)</f>
        <v>4.006696428571428</v>
      </c>
      <c r="P131" s="36" t="s">
        <v>30</v>
      </c>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t="s">
        <v>39</v>
      </c>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5">
      <c r="A133" s="10"/>
      <c r="B133" s="10"/>
      <c r="C133" s="10"/>
      <c r="D133" s="10"/>
      <c r="E133" s="10"/>
      <c r="F133" s="10"/>
      <c r="G133" s="10"/>
      <c r="H133" s="10"/>
      <c r="I133" s="11"/>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5">
      <c r="A134" s="10"/>
      <c r="B134" s="10"/>
      <c r="C134" s="10"/>
      <c r="D134" s="10"/>
      <c r="E134" s="10"/>
      <c r="F134" s="10"/>
      <c r="G134" s="10"/>
      <c r="H134" s="10"/>
      <c r="I134" s="11"/>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row r="135" spans="1:55" ht="15">
      <c r="A135" s="10"/>
      <c r="B135" s="10"/>
      <c r="C135" s="10"/>
      <c r="D135" s="10"/>
      <c r="E135" s="10"/>
      <c r="F135" s="10"/>
      <c r="G135" s="10"/>
      <c r="H135" s="10"/>
      <c r="I135" s="11"/>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row>
    <row r="136" spans="1:55" ht="15">
      <c r="A136" s="10"/>
      <c r="B136" s="10"/>
      <c r="C136" s="10"/>
      <c r="D136" s="10"/>
      <c r="E136" s="10"/>
      <c r="F136" s="10"/>
      <c r="G136" s="10"/>
      <c r="H136" s="10"/>
      <c r="I136" s="11"/>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row>
    <row r="137" spans="1:55" ht="15">
      <c r="A137" s="10"/>
      <c r="B137" s="10"/>
      <c r="C137" s="10"/>
      <c r="D137" s="10"/>
      <c r="E137" s="10"/>
      <c r="F137" s="10"/>
      <c r="G137" s="10"/>
      <c r="H137" s="10"/>
      <c r="I137" s="11"/>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row>
    <row r="138" spans="1:55" ht="15">
      <c r="A138" s="10"/>
      <c r="B138" s="10"/>
      <c r="C138" s="10"/>
      <c r="D138" s="10"/>
      <c r="E138" s="10"/>
      <c r="F138" s="10"/>
      <c r="G138" s="10"/>
      <c r="H138" s="10"/>
      <c r="I138" s="11"/>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row>
    <row r="139" spans="1:55" ht="15">
      <c r="A139" s="10"/>
      <c r="B139" s="10"/>
      <c r="C139" s="10"/>
      <c r="D139" s="10"/>
      <c r="E139" s="10"/>
      <c r="F139" s="10"/>
      <c r="G139" s="10"/>
      <c r="H139" s="10"/>
      <c r="I139" s="11"/>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row>
    <row r="140" spans="1:55" ht="15">
      <c r="A140" s="10"/>
      <c r="B140" s="10"/>
      <c r="C140" s="10"/>
      <c r="D140" s="10"/>
      <c r="E140" s="10"/>
      <c r="F140" s="10"/>
      <c r="G140" s="10"/>
      <c r="H140" s="10"/>
      <c r="I140" s="11"/>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row>
    <row r="141" spans="1:55" ht="15">
      <c r="A141" s="10"/>
      <c r="B141" s="10"/>
      <c r="C141" s="10"/>
      <c r="D141" s="10"/>
      <c r="E141" s="10"/>
      <c r="F141" s="10"/>
      <c r="G141" s="10"/>
      <c r="H141" s="10"/>
      <c r="I141" s="11"/>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row>
    <row r="142" spans="1:55" ht="15">
      <c r="A142" s="10"/>
      <c r="B142" s="10"/>
      <c r="C142" s="10"/>
      <c r="D142" s="10"/>
      <c r="E142" s="10"/>
      <c r="F142" s="10"/>
      <c r="G142" s="10"/>
      <c r="H142" s="10"/>
      <c r="I142" s="11"/>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row>
    <row r="143" spans="1:55" ht="15">
      <c r="A143" s="10"/>
      <c r="B143" s="10"/>
      <c r="C143" s="10"/>
      <c r="D143" s="10"/>
      <c r="E143" s="10"/>
      <c r="F143" s="10"/>
      <c r="G143" s="10"/>
      <c r="H143" s="10"/>
      <c r="I143" s="11"/>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row>
    <row r="144" spans="1:55" ht="15">
      <c r="A144" s="10"/>
      <c r="B144" s="10"/>
      <c r="C144" s="10"/>
      <c r="D144" s="10"/>
      <c r="E144" s="10"/>
      <c r="F144" s="10"/>
      <c r="G144" s="10"/>
      <c r="H144" s="10"/>
      <c r="I144" s="11"/>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row>
  </sheetData>
  <sheetProtection/>
  <dataValidations count="1">
    <dataValidation type="custom" allowBlank="1" showInputMessage="1" showErrorMessage="1" sqref="I127 I121 I40 I45 I49 I83 I87 I25:I30 I21:I23 I10:I11 I3:I5 I7:I8">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cp:lastModifiedBy>
  <cp:lastPrinted>2012-07-03T15:12:10Z</cp:lastPrinted>
  <dcterms:created xsi:type="dcterms:W3CDTF">2000-07-31T16:38:04Z</dcterms:created>
  <dcterms:modified xsi:type="dcterms:W3CDTF">2014-02-04T11:05:20Z</dcterms:modified>
  <cp:category/>
  <cp:version/>
  <cp:contentType/>
  <cp:contentStatus/>
</cp:coreProperties>
</file>