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5"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JANUARI" sheetId="11" r:id="rId11"/>
    <sheet name="FEBRUARI" sheetId="12" r:id="rId12"/>
    <sheet name="MAART" sheetId="13" r:id="rId13"/>
    <sheet name="APRIL" sheetId="14" r:id="rId14"/>
    <sheet name="MEI" sheetId="15" r:id="rId15"/>
    <sheet name="JUNI" sheetId="16" r:id="rId16"/>
    <sheet name="JULI" sheetId="17" r:id="rId17"/>
    <sheet name="AUGUSTUS" sheetId="18" r:id="rId18"/>
    <sheet name="SEPTEMBER" sheetId="19" r:id="rId19"/>
    <sheet name="OKTOBER" sheetId="20" r:id="rId20"/>
    <sheet name="NOVEMBER" sheetId="21" r:id="rId21"/>
    <sheet name="DECEMBER" sheetId="22" r:id="rId22"/>
  </sheets>
  <definedNames/>
  <calcPr fullCalcOnLoad="1"/>
</workbook>
</file>

<file path=xl/sharedStrings.xml><?xml version="1.0" encoding="utf-8"?>
<sst xmlns="http://schemas.openxmlformats.org/spreadsheetml/2006/main" count="146" uniqueCount="27">
  <si>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</si>
  <si>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</si>
  <si>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</si>
  <si>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</si>
  <si>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</si>
  <si>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</si>
  <si>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</si>
  <si>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</si>
  <si>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</si>
  <si>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</si>
  <si>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</si>
  <si>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</si>
  <si>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</si>
  <si>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</si>
  <si>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</si>
  <si>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</si>
  <si>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</si>
  <si>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</si>
  <si>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</si>
  <si>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</si>
  <si>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</si>
  <si>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</si>
  <si>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JAARVERMOGEN</t>
  </si>
  <si>
    <t>GEMIDDELD AANTAL DRAAIUREN</t>
  </si>
  <si>
    <t xml:space="preserve"> </t>
  </si>
  <si>
    <t>GEMIDDELD DAGVERMOGEN</t>
  </si>
  <si>
    <t>DRAAIUREN</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</si>
</sst>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s>
  <fonts count="26">
    <font>
      <sz val="10"/>
      <name val="Arial"/>
      <family val="0"/>
    </font>
    <font>
      <u val="single"/>
      <sz val="10"/>
      <color indexed="12"/>
      <name val="Arial"/>
      <family val="0"/>
    </font>
    <font>
      <u val="single"/>
      <sz val="10"/>
      <color indexed="36"/>
      <name val="Arial"/>
      <family val="0"/>
    </font>
    <font>
      <sz val="12"/>
      <name val="Arial"/>
      <family val="0"/>
    </font>
    <font>
      <b/>
      <sz val="24.25"/>
      <name val="Times New Roman"/>
      <family val="1"/>
    </font>
    <font>
      <b/>
      <sz val="12"/>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sz val="10"/>
      <name val="Times New Roman"/>
      <family val="1"/>
    </font>
    <font>
      <b/>
      <vertAlign val="superscript"/>
      <sz val="10"/>
      <name val="Times New Roman"/>
      <family val="1"/>
    </font>
    <font>
      <sz val="8"/>
      <name val="Times New Roman"/>
      <family val="1"/>
    </font>
    <font>
      <b/>
      <sz val="11.25"/>
      <name val="Times New Roman"/>
      <family val="1"/>
    </font>
    <font>
      <b/>
      <sz val="9"/>
      <name val="Arial"/>
      <family val="2"/>
    </font>
    <font>
      <b/>
      <sz val="16"/>
      <name val="Times New Roman"/>
      <family val="1"/>
    </font>
    <font>
      <b/>
      <sz val="14"/>
      <name val="Arial"/>
      <family val="2"/>
    </font>
    <font>
      <b/>
      <vertAlign val="superscript"/>
      <sz val="12"/>
      <name val="Arial"/>
      <family val="2"/>
    </font>
    <font>
      <b/>
      <vertAlign val="superscript"/>
      <sz val="10"/>
      <name val="Arial"/>
      <family val="2"/>
    </font>
    <font>
      <b/>
      <vertAlign val="superscript"/>
      <sz val="11"/>
      <name val="Arial"/>
      <family val="2"/>
    </font>
    <font>
      <b/>
      <sz val="10.75"/>
      <name val="Arial"/>
      <family val="2"/>
    </font>
    <font>
      <sz val="9.75"/>
      <name val="Arial"/>
      <family val="0"/>
    </font>
    <font>
      <vertAlign val="superscript"/>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lignment/>
    </xf>
    <xf numFmtId="0" fontId="0" fillId="0" borderId="0" xfId="0" applyNumberFormat="1" applyAlignment="1">
      <alignment/>
    </xf>
    <xf numFmtId="0" fontId="0" fillId="0" borderId="0" xfId="0" applyNumberFormat="1" applyAlignment="1" applyProtection="1">
      <alignment/>
      <protection locked="0"/>
    </xf>
    <xf numFmtId="0" fontId="1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GEMIDDELDE THERMISCHE ZONNE-ENERGIE OPBRENGST PER DAG
LOCATIE ZOETERWOUDE-RIJNDIJK
</a:t>
            </a:r>
            <a:r>
              <a:rPr lang="en-US" cap="none" sz="800" b="1" i="0" u="none" baseline="0"/>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1675"/>
          <c:w val="0.90025"/>
          <c:h val="0.8662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SUMMARY!$B$9:$M$9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SUMMARY!$B$5:$M$5</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SUMMARY!$B$9:$M$9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SUMMARY!$B$4:$M$4</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axId val="41447370"/>
        <c:axId val="37482011"/>
      </c:barChart>
      <c:catAx>
        <c:axId val="41447370"/>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37482011"/>
        <c:crosses val="autoZero"/>
        <c:auto val="1"/>
        <c:lblOffset val="100"/>
        <c:noMultiLvlLbl val="0"/>
      </c:catAx>
      <c:valAx>
        <c:axId val="37482011"/>
        <c:scaling>
          <c:orientation val="minMax"/>
          <c:max val="4.5"/>
        </c:scaling>
        <c:axPos val="l"/>
        <c:title>
          <c:tx>
            <c:rich>
              <a:bodyPr vert="horz" rot="0" anchor="ctr"/>
              <a:lstStyle/>
              <a:p>
                <a:pPr algn="ctr">
                  <a:defRPr/>
                </a:pPr>
                <a:r>
                  <a:rPr lang="en-US" cap="none" sz="1100" b="1" i="0" u="none" baseline="0"/>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pPr>
          </a:p>
        </c:txPr>
        <c:crossAx val="41447370"/>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4775"/>
          <c:y val="0.235"/>
          <c:w val="0.06225"/>
          <c:h val="0.0952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FEBRUARI 2002</a:t>
            </a:r>
          </a:p>
        </c:rich>
      </c:tx>
      <c:layout>
        <c:manualLayout>
          <c:xMode val="factor"/>
          <c:yMode val="factor"/>
          <c:x val="-0.0025"/>
          <c:y val="-0.004"/>
        </c:manualLayout>
      </c:layout>
      <c:spPr>
        <a:noFill/>
        <a:ln>
          <a:noFill/>
        </a:ln>
      </c:spPr>
    </c:title>
    <c:plotArea>
      <c:layout>
        <c:manualLayout>
          <c:xMode val="edge"/>
          <c:yMode val="edge"/>
          <c:x val="0.0345"/>
          <c:y val="0.10625"/>
          <c:w val="0.88325"/>
          <c:h val="0.84"/>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NUMBERS!$L$4:$L$31</c:f>
              <c:numCache>
                <c:ptCount val="28"/>
                <c:pt idx="0">
                  <c:v>0.1180000000000021</c:v>
                </c:pt>
                <c:pt idx="1">
                  <c:v>5.5219999999999985</c:v>
                </c:pt>
                <c:pt idx="2">
                  <c:v>1.1480000000000032</c:v>
                </c:pt>
                <c:pt idx="3">
                  <c:v>0.3689999999999998</c:v>
                </c:pt>
                <c:pt idx="4">
                  <c:v>0.1559999999999988</c:v>
                </c:pt>
                <c:pt idx="5">
                  <c:v>0.5899999999999963</c:v>
                </c:pt>
                <c:pt idx="6">
                  <c:v>0.4340000000000046</c:v>
                </c:pt>
                <c:pt idx="7">
                  <c:v>0.8879999999999981</c:v>
                </c:pt>
                <c:pt idx="8">
                  <c:v>0.10900000000000176</c:v>
                </c:pt>
                <c:pt idx="9">
                  <c:v>2.300999999999995</c:v>
                </c:pt>
                <c:pt idx="10">
                  <c:v>0</c:v>
                </c:pt>
                <c:pt idx="11">
                  <c:v>2.987000000000002</c:v>
                </c:pt>
                <c:pt idx="12">
                  <c:v>1.7150000000000034</c:v>
                </c:pt>
                <c:pt idx="13">
                  <c:v>5.353999999999999</c:v>
                </c:pt>
                <c:pt idx="14">
                  <c:v>4.2819999999999965</c:v>
                </c:pt>
                <c:pt idx="15">
                  <c:v>4.019999999999996</c:v>
                </c:pt>
                <c:pt idx="16">
                  <c:v>5.124000000000009</c:v>
                </c:pt>
                <c:pt idx="17">
                  <c:v>1.9779999999999944</c:v>
                </c:pt>
                <c:pt idx="18">
                  <c:v>3.5109999999999957</c:v>
                </c:pt>
                <c:pt idx="19">
                  <c:v>2.6670000000000016</c:v>
                </c:pt>
                <c:pt idx="20">
                  <c:v>3.3329999999999984</c:v>
                </c:pt>
                <c:pt idx="21">
                  <c:v>0.7220000000000084</c:v>
                </c:pt>
                <c:pt idx="22">
                  <c:v>1.1430000000000007</c:v>
                </c:pt>
                <c:pt idx="23">
                  <c:v>2.5900000000000034</c:v>
                </c:pt>
                <c:pt idx="24">
                  <c:v>0</c:v>
                </c:pt>
                <c:pt idx="25">
                  <c:v>4.814999999999998</c:v>
                </c:pt>
                <c:pt idx="26">
                  <c:v>3.2409999999999997</c:v>
                </c:pt>
                <c:pt idx="27">
                  <c:v>1.551000000000002</c:v>
                </c:pt>
              </c:numCache>
            </c:numRef>
          </c:val>
        </c:ser>
        <c:axId val="13860581"/>
        <c:axId val="57636366"/>
      </c:barChart>
      <c:catAx>
        <c:axId val="13860581"/>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7636366"/>
        <c:crosses val="autoZero"/>
        <c:auto val="1"/>
        <c:lblOffset val="100"/>
        <c:noMultiLvlLbl val="0"/>
      </c:catAx>
      <c:valAx>
        <c:axId val="57636366"/>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1386058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MAART 2002</a:t>
            </a:r>
          </a:p>
        </c:rich>
      </c:tx>
      <c:layout/>
      <c:spPr>
        <a:noFill/>
        <a:ln>
          <a:noFill/>
        </a:ln>
      </c:spPr>
    </c:title>
    <c:plotArea>
      <c:layout>
        <c:manualLayout>
          <c:xMode val="edge"/>
          <c:yMode val="edge"/>
          <c:x val="0.03525"/>
          <c:y val="0.10575"/>
          <c:w val="0.8825"/>
          <c:h val="0.836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4.49499999999999</c:v>
                </c:pt>
                <c:pt idx="1">
                  <c:v>4.2520000000000095</c:v>
                </c:pt>
                <c:pt idx="2">
                  <c:v>3.4339999999999975</c:v>
                </c:pt>
                <c:pt idx="3">
                  <c:v>0.7150000000000034</c:v>
                </c:pt>
                <c:pt idx="4">
                  <c:v>2.4869999999999948</c:v>
                </c:pt>
                <c:pt idx="5">
                  <c:v>0.13400000000000034</c:v>
                </c:pt>
                <c:pt idx="6">
                  <c:v>6.492000000000004</c:v>
                </c:pt>
                <c:pt idx="7">
                  <c:v>2.9169999999999874</c:v>
                </c:pt>
                <c:pt idx="8">
                  <c:v>4.881000000000014</c:v>
                </c:pt>
                <c:pt idx="9">
                  <c:v>5.307999999999993</c:v>
                </c:pt>
                <c:pt idx="10">
                  <c:v>3.1779999999999973</c:v>
                </c:pt>
                <c:pt idx="11">
                  <c:v>2.640000000000015</c:v>
                </c:pt>
                <c:pt idx="12">
                  <c:v>0</c:v>
                </c:pt>
                <c:pt idx="13">
                  <c:v>4.506</c:v>
                </c:pt>
                <c:pt idx="14">
                  <c:v>0.002999999999985903</c:v>
                </c:pt>
                <c:pt idx="15">
                  <c:v>4.812000000000012</c:v>
                </c:pt>
                <c:pt idx="16">
                  <c:v>0.549999999999983</c:v>
                </c:pt>
                <c:pt idx="17">
                  <c:v>0.6850000000000023</c:v>
                </c:pt>
                <c:pt idx="18">
                  <c:v>4.176000000000016</c:v>
                </c:pt>
                <c:pt idx="19">
                  <c:v>2.423999999999978</c:v>
                </c:pt>
                <c:pt idx="20">
                  <c:v>3.4650000000000034</c:v>
                </c:pt>
                <c:pt idx="21">
                  <c:v>2.5740000000000123</c:v>
                </c:pt>
                <c:pt idx="22">
                  <c:v>3.0679999999999836</c:v>
                </c:pt>
                <c:pt idx="23">
                  <c:v>4.0730000000000075</c:v>
                </c:pt>
                <c:pt idx="24">
                  <c:v>3.3149999999999977</c:v>
                </c:pt>
                <c:pt idx="25">
                  <c:v>0.42600000000001614</c:v>
                </c:pt>
                <c:pt idx="26">
                  <c:v>6.357999999999976</c:v>
                </c:pt>
                <c:pt idx="27">
                  <c:v>4.836000000000013</c:v>
                </c:pt>
                <c:pt idx="28">
                  <c:v>4.300999999999988</c:v>
                </c:pt>
                <c:pt idx="29">
                  <c:v>0.9920000000000186</c:v>
                </c:pt>
                <c:pt idx="30">
                  <c:v>2.9639999999999986</c:v>
                </c:pt>
              </c:numCache>
            </c:numRef>
          </c:val>
        </c:ser>
        <c:axId val="48965247"/>
        <c:axId val="38034040"/>
      </c:barChart>
      <c:catAx>
        <c:axId val="48965247"/>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8034040"/>
        <c:crosses val="autoZero"/>
        <c:auto val="1"/>
        <c:lblOffset val="100"/>
        <c:noMultiLvlLbl val="0"/>
      </c:catAx>
      <c:valAx>
        <c:axId val="38034040"/>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4896524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APRIL 2002</a:t>
            </a:r>
          </a:p>
        </c:rich>
      </c:tx>
      <c:layout/>
      <c:spPr>
        <a:noFill/>
        <a:ln>
          <a:noFill/>
        </a:ln>
      </c:spPr>
    </c:title>
    <c:plotArea>
      <c:layout>
        <c:manualLayout>
          <c:xMode val="edge"/>
          <c:yMode val="edge"/>
          <c:x val="0.03525"/>
          <c:y val="0.10875"/>
          <c:w val="0.95425"/>
          <c:h val="0.833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2.6970000000000027</c:v>
                </c:pt>
                <c:pt idx="1">
                  <c:v>7.22999999999999</c:v>
                </c:pt>
                <c:pt idx="2">
                  <c:v>5.930000000000007</c:v>
                </c:pt>
                <c:pt idx="3">
                  <c:v>6.008999999999986</c:v>
                </c:pt>
                <c:pt idx="4">
                  <c:v>5.036000000000001</c:v>
                </c:pt>
                <c:pt idx="5">
                  <c:v>6.439000000000021</c:v>
                </c:pt>
                <c:pt idx="6">
                  <c:v>6.902999999999992</c:v>
                </c:pt>
                <c:pt idx="7">
                  <c:v>6.048000000000002</c:v>
                </c:pt>
                <c:pt idx="8">
                  <c:v>2.3079999999999927</c:v>
                </c:pt>
                <c:pt idx="9">
                  <c:v>4.453000000000003</c:v>
                </c:pt>
                <c:pt idx="10">
                  <c:v>2.811000000000007</c:v>
                </c:pt>
                <c:pt idx="11">
                  <c:v>3.633999999999986</c:v>
                </c:pt>
                <c:pt idx="12">
                  <c:v>4.439000000000021</c:v>
                </c:pt>
                <c:pt idx="13">
                  <c:v>3.61099999999999</c:v>
                </c:pt>
                <c:pt idx="14">
                  <c:v>0.36199999999996635</c:v>
                </c:pt>
                <c:pt idx="15">
                  <c:v>1.4910000000000423</c:v>
                </c:pt>
                <c:pt idx="16">
                  <c:v>2.426999999999964</c:v>
                </c:pt>
                <c:pt idx="17">
                  <c:v>3.2870000000000346</c:v>
                </c:pt>
                <c:pt idx="18">
                  <c:v>3.5960000000000036</c:v>
                </c:pt>
                <c:pt idx="19">
                  <c:v>3.11099999999999</c:v>
                </c:pt>
                <c:pt idx="20">
                  <c:v>7.029999999999973</c:v>
                </c:pt>
                <c:pt idx="21">
                  <c:v>3.913000000000011</c:v>
                </c:pt>
                <c:pt idx="22">
                  <c:v>4.78000000000003</c:v>
                </c:pt>
                <c:pt idx="23">
                  <c:v>3.4839999999999804</c:v>
                </c:pt>
                <c:pt idx="24">
                  <c:v>2.3109999999999786</c:v>
                </c:pt>
                <c:pt idx="25">
                  <c:v>0.25600000000002865</c:v>
                </c:pt>
                <c:pt idx="26">
                  <c:v>4.235000000000014</c:v>
                </c:pt>
                <c:pt idx="27">
                  <c:v>1.9839999999999804</c:v>
                </c:pt>
                <c:pt idx="28">
                  <c:v>2.562000000000012</c:v>
                </c:pt>
                <c:pt idx="29">
                  <c:v>0.02199999999999136</c:v>
                </c:pt>
              </c:numCache>
            </c:numRef>
          </c:val>
        </c:ser>
        <c:axId val="6762041"/>
        <c:axId val="60858370"/>
      </c:barChart>
      <c:catAx>
        <c:axId val="6762041"/>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0858370"/>
        <c:crosses val="autoZero"/>
        <c:auto val="1"/>
        <c:lblOffset val="100"/>
        <c:noMultiLvlLbl val="0"/>
      </c:catAx>
      <c:valAx>
        <c:axId val="60858370"/>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676204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MEI 2002</a:t>
            </a:r>
          </a:p>
        </c:rich>
      </c:tx>
      <c:layout/>
      <c:spPr>
        <a:noFill/>
        <a:ln>
          <a:noFill/>
        </a:ln>
      </c:spPr>
    </c:title>
    <c:plotArea>
      <c:layout>
        <c:manualLayout>
          <c:xMode val="edge"/>
          <c:yMode val="edge"/>
          <c:x val="0.03525"/>
          <c:y val="0.10575"/>
          <c:w val="0.95425"/>
          <c:h val="0.83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3.9839999999999804</c:v>
                </c:pt>
                <c:pt idx="1">
                  <c:v>2.062000000000012</c:v>
                </c:pt>
                <c:pt idx="2">
                  <c:v>3.637999999999977</c:v>
                </c:pt>
                <c:pt idx="3">
                  <c:v>0.3160000000000309</c:v>
                </c:pt>
                <c:pt idx="4">
                  <c:v>0.09300000000001774</c:v>
                </c:pt>
                <c:pt idx="5">
                  <c:v>3.283999999999992</c:v>
                </c:pt>
                <c:pt idx="6">
                  <c:v>6.592999999999961</c:v>
                </c:pt>
                <c:pt idx="7">
                  <c:v>2.979000000000042</c:v>
                </c:pt>
                <c:pt idx="8">
                  <c:v>5.262999999999977</c:v>
                </c:pt>
                <c:pt idx="9">
                  <c:v>0.2939999999999827</c:v>
                </c:pt>
                <c:pt idx="10">
                  <c:v>0.9250000000000114</c:v>
                </c:pt>
                <c:pt idx="11">
                  <c:v>2.083000000000027</c:v>
                </c:pt>
                <c:pt idx="12">
                  <c:v>6.11099999999999</c:v>
                </c:pt>
                <c:pt idx="13">
                  <c:v>3.9470000000000027</c:v>
                </c:pt>
                <c:pt idx="14">
                  <c:v>5.404999999999973</c:v>
                </c:pt>
                <c:pt idx="15">
                  <c:v>5.809000000000026</c:v>
                </c:pt>
                <c:pt idx="16">
                  <c:v>4.252999999999986</c:v>
                </c:pt>
                <c:pt idx="17">
                  <c:v>1.0370000000000346</c:v>
                </c:pt>
                <c:pt idx="18">
                  <c:v>3.725999999999999</c:v>
                </c:pt>
                <c:pt idx="19">
                  <c:v>4.277999999999963</c:v>
                </c:pt>
                <c:pt idx="20">
                  <c:v>3.9890000000000327</c:v>
                </c:pt>
                <c:pt idx="21">
                  <c:v>0.24699999999995725</c:v>
                </c:pt>
                <c:pt idx="22">
                  <c:v>5.840000000000032</c:v>
                </c:pt>
                <c:pt idx="23">
                  <c:v>0.3039999999999736</c:v>
                </c:pt>
                <c:pt idx="24">
                  <c:v>6.597000000000037</c:v>
                </c:pt>
                <c:pt idx="25">
                  <c:v>0.4619999999999891</c:v>
                </c:pt>
                <c:pt idx="26">
                  <c:v>3.791999999999973</c:v>
                </c:pt>
                <c:pt idx="27">
                  <c:v>4.103000000000009</c:v>
                </c:pt>
                <c:pt idx="28">
                  <c:v>2.47199999999998</c:v>
                </c:pt>
                <c:pt idx="29">
                  <c:v>4.343000000000018</c:v>
                </c:pt>
                <c:pt idx="30">
                  <c:v>5.4909999999999854</c:v>
                </c:pt>
              </c:numCache>
            </c:numRef>
          </c:val>
        </c:ser>
        <c:axId val="10854419"/>
        <c:axId val="30580908"/>
      </c:barChart>
      <c:catAx>
        <c:axId val="10854419"/>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0580908"/>
        <c:crosses val="autoZero"/>
        <c:auto val="1"/>
        <c:lblOffset val="100"/>
        <c:noMultiLvlLbl val="0"/>
      </c:catAx>
      <c:valAx>
        <c:axId val="30580908"/>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1085441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JUNI 2002 </a:t>
            </a:r>
          </a:p>
        </c:rich>
      </c:tx>
      <c:layout/>
      <c:spPr>
        <a:noFill/>
        <a:ln>
          <a:noFill/>
        </a:ln>
      </c:spPr>
    </c:title>
    <c:plotArea>
      <c:layout>
        <c:manualLayout>
          <c:xMode val="edge"/>
          <c:yMode val="edge"/>
          <c:x val="0.03525"/>
          <c:y val="0.14275"/>
          <c:w val="0.95425"/>
          <c:h val="0.799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NUMBERS!$H$4:$H$33</c:f>
              <c:numCache>
                <c:ptCount val="30"/>
                <c:pt idx="0">
                  <c:v>5.5470000000000255</c:v>
                </c:pt>
                <c:pt idx="1">
                  <c:v>4.8910000000000196</c:v>
                </c:pt>
                <c:pt idx="2">
                  <c:v>3.2199999999999704</c:v>
                </c:pt>
                <c:pt idx="3">
                  <c:v>4.566000000000031</c:v>
                </c:pt>
                <c:pt idx="4">
                  <c:v>1.079999999999984</c:v>
                </c:pt>
                <c:pt idx="5">
                  <c:v>1.8179999999999836</c:v>
                </c:pt>
                <c:pt idx="6">
                  <c:v>2.173000000000002</c:v>
                </c:pt>
                <c:pt idx="7">
                  <c:v>5.838999999999999</c:v>
                </c:pt>
                <c:pt idx="8">
                  <c:v>4.644999999999982</c:v>
                </c:pt>
                <c:pt idx="9">
                  <c:v>1.0570000000000164</c:v>
                </c:pt>
                <c:pt idx="10">
                  <c:v>2.6090000000000373</c:v>
                </c:pt>
                <c:pt idx="11">
                  <c:v>0.32099999999996953</c:v>
                </c:pt>
                <c:pt idx="12">
                  <c:v>0.9759999999999991</c:v>
                </c:pt>
                <c:pt idx="13">
                  <c:v>3.237000000000023</c:v>
                </c:pt>
                <c:pt idx="14">
                  <c:v>6.992999999999995</c:v>
                </c:pt>
                <c:pt idx="15">
                  <c:v>1.2799999999999727</c:v>
                </c:pt>
                <c:pt idx="16">
                  <c:v>6.8489999999999895</c:v>
                </c:pt>
                <c:pt idx="17">
                  <c:v>3.9120000000000346</c:v>
                </c:pt>
                <c:pt idx="18">
                  <c:v>4.216000000000008</c:v>
                </c:pt>
                <c:pt idx="19">
                  <c:v>0</c:v>
                </c:pt>
                <c:pt idx="20">
                  <c:v>4.276999999999987</c:v>
                </c:pt>
                <c:pt idx="21">
                  <c:v>1.9800000000000182</c:v>
                </c:pt>
                <c:pt idx="22">
                  <c:v>7.265999999999963</c:v>
                </c:pt>
                <c:pt idx="23">
                  <c:v>4.872000000000014</c:v>
                </c:pt>
                <c:pt idx="24">
                  <c:v>5.144999999999982</c:v>
                </c:pt>
                <c:pt idx="25">
                  <c:v>4.157000000000039</c:v>
                </c:pt>
                <c:pt idx="26">
                  <c:v>4.492999999999995</c:v>
                </c:pt>
                <c:pt idx="27">
                  <c:v>1.8519999999999754</c:v>
                </c:pt>
                <c:pt idx="28">
                  <c:v>6.4570000000000505</c:v>
                </c:pt>
                <c:pt idx="29">
                  <c:v>2.0679999999999836</c:v>
                </c:pt>
              </c:numCache>
            </c:numRef>
          </c:val>
        </c:ser>
        <c:axId val="6792717"/>
        <c:axId val="61134454"/>
      </c:barChart>
      <c:catAx>
        <c:axId val="6792717"/>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1134454"/>
        <c:crosses val="autoZero"/>
        <c:auto val="1"/>
        <c:lblOffset val="100"/>
        <c:noMultiLvlLbl val="0"/>
      </c:catAx>
      <c:valAx>
        <c:axId val="61134454"/>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679271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JULI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0</c:v>
                </c:pt>
                <c:pt idx="1">
                  <c:v>2.6329999999999245</c:v>
                </c:pt>
                <c:pt idx="2">
                  <c:v>0.30600000000004</c:v>
                </c:pt>
                <c:pt idx="3">
                  <c:v>5.354000000000042</c:v>
                </c:pt>
                <c:pt idx="4">
                  <c:v>0.6699999999999591</c:v>
                </c:pt>
                <c:pt idx="5">
                  <c:v>2.4260000000000446</c:v>
                </c:pt>
                <c:pt idx="6">
                  <c:v>1.3489999999999327</c:v>
                </c:pt>
                <c:pt idx="7">
                  <c:v>4.0090000000000146</c:v>
                </c:pt>
                <c:pt idx="8">
                  <c:v>2.6620000000000346</c:v>
                </c:pt>
                <c:pt idx="9">
                  <c:v>1.4489999999999554</c:v>
                </c:pt>
                <c:pt idx="10">
                  <c:v>4.701000000000022</c:v>
                </c:pt>
                <c:pt idx="11">
                  <c:v>1.157000000000039</c:v>
                </c:pt>
                <c:pt idx="12">
                  <c:v>2.9080000000000155</c:v>
                </c:pt>
                <c:pt idx="13">
                  <c:v>2.544999999999959</c:v>
                </c:pt>
                <c:pt idx="14">
                  <c:v>6.3940000000000055</c:v>
                </c:pt>
                <c:pt idx="15">
                  <c:v>6.2999999999999545</c:v>
                </c:pt>
                <c:pt idx="16">
                  <c:v>5.152000000000044</c:v>
                </c:pt>
                <c:pt idx="17">
                  <c:v>3.4460000000000264</c:v>
                </c:pt>
                <c:pt idx="18">
                  <c:v>4.559999999999945</c:v>
                </c:pt>
                <c:pt idx="19">
                  <c:v>6.3110000000000355</c:v>
                </c:pt>
                <c:pt idx="20">
                  <c:v>3.201999999999998</c:v>
                </c:pt>
                <c:pt idx="21">
                  <c:v>5.112999999999943</c:v>
                </c:pt>
                <c:pt idx="22">
                  <c:v>1.0900000000000318</c:v>
                </c:pt>
                <c:pt idx="23">
                  <c:v>4.573999999999955</c:v>
                </c:pt>
                <c:pt idx="24">
                  <c:v>4.071000000000026</c:v>
                </c:pt>
                <c:pt idx="25">
                  <c:v>5.668000000000006</c:v>
                </c:pt>
                <c:pt idx="26">
                  <c:v>6.446000000000026</c:v>
                </c:pt>
                <c:pt idx="27">
                  <c:v>5.373000000000047</c:v>
                </c:pt>
                <c:pt idx="28">
                  <c:v>5.525999999999954</c:v>
                </c:pt>
                <c:pt idx="29">
                  <c:v>4.451000000000022</c:v>
                </c:pt>
                <c:pt idx="30">
                  <c:v>2.4189999999999827</c:v>
                </c:pt>
              </c:numCache>
            </c:numRef>
          </c:val>
        </c:ser>
        <c:axId val="13339175"/>
        <c:axId val="52943712"/>
      </c:barChart>
      <c:catAx>
        <c:axId val="13339175"/>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2943712"/>
        <c:crosses val="autoZero"/>
        <c:auto val="1"/>
        <c:lblOffset val="100"/>
        <c:noMultiLvlLbl val="0"/>
      </c:catAx>
      <c:valAx>
        <c:axId val="52943712"/>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333917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AUGUSTUS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1.0819999999999936</c:v>
                </c:pt>
                <c:pt idx="1">
                  <c:v>5.135999999999967</c:v>
                </c:pt>
                <c:pt idx="2">
                  <c:v>1.97199999999998</c:v>
                </c:pt>
                <c:pt idx="3">
                  <c:v>3.4569999999999936</c:v>
                </c:pt>
                <c:pt idx="4">
                  <c:v>1.504000000000019</c:v>
                </c:pt>
                <c:pt idx="5">
                  <c:v>1.72300000000007</c:v>
                </c:pt>
                <c:pt idx="6">
                  <c:v>5.203999999999951</c:v>
                </c:pt>
                <c:pt idx="7">
                  <c:v>3.1760000000000446</c:v>
                </c:pt>
                <c:pt idx="8">
                  <c:v>2.6920000000000073</c:v>
                </c:pt>
                <c:pt idx="9">
                  <c:v>2.230000000000018</c:v>
                </c:pt>
                <c:pt idx="10">
                  <c:v>3.5909999999998945</c:v>
                </c:pt>
                <c:pt idx="11">
                  <c:v>3.1090000000000373</c:v>
                </c:pt>
                <c:pt idx="12">
                  <c:v>5.0470000000000255</c:v>
                </c:pt>
                <c:pt idx="13">
                  <c:v>3.47199999999998</c:v>
                </c:pt>
                <c:pt idx="14">
                  <c:v>4.711000000000013</c:v>
                </c:pt>
                <c:pt idx="15">
                  <c:v>4.462999999999965</c:v>
                </c:pt>
                <c:pt idx="16">
                  <c:v>4.379000000000019</c:v>
                </c:pt>
                <c:pt idx="17">
                  <c:v>3.619000000000028</c:v>
                </c:pt>
                <c:pt idx="18">
                  <c:v>3.3310000000000173</c:v>
                </c:pt>
                <c:pt idx="19">
                  <c:v>0.0019999999999527063</c:v>
                </c:pt>
                <c:pt idx="20">
                  <c:v>0.09299999999996089</c:v>
                </c:pt>
                <c:pt idx="21">
                  <c:v>3.740000000000009</c:v>
                </c:pt>
                <c:pt idx="22">
                  <c:v>1.73700000000008</c:v>
                </c:pt>
                <c:pt idx="23">
                  <c:v>4.736999999999966</c:v>
                </c:pt>
                <c:pt idx="24">
                  <c:v>1.7369999999999663</c:v>
                </c:pt>
                <c:pt idx="25">
                  <c:v>3.73700000000008</c:v>
                </c:pt>
                <c:pt idx="26">
                  <c:v>0.7379999999999427</c:v>
                </c:pt>
                <c:pt idx="27">
                  <c:v>2.7369999999999663</c:v>
                </c:pt>
                <c:pt idx="28">
                  <c:v>4.73700000000008</c:v>
                </c:pt>
                <c:pt idx="29">
                  <c:v>1.7369999999999663</c:v>
                </c:pt>
                <c:pt idx="30">
                  <c:v>3.7369999999999663</c:v>
                </c:pt>
              </c:numCache>
            </c:numRef>
          </c:val>
        </c:ser>
        <c:axId val="6731361"/>
        <c:axId val="60582250"/>
      </c:barChart>
      <c:catAx>
        <c:axId val="6731361"/>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0582250"/>
        <c:crosses val="autoZero"/>
        <c:auto val="1"/>
        <c:lblOffset val="100"/>
        <c:noMultiLvlLbl val="0"/>
      </c:catAx>
      <c:valAx>
        <c:axId val="60582250"/>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73136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SEPTEMBER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1.73700000000008</c:v>
                </c:pt>
                <c:pt idx="1">
                  <c:v>3.5019999999999527</c:v>
                </c:pt>
                <c:pt idx="2">
                  <c:v>4.375999999999976</c:v>
                </c:pt>
                <c:pt idx="3">
                  <c:v>4.925000000000068</c:v>
                </c:pt>
                <c:pt idx="4">
                  <c:v>4.1299999999999955</c:v>
                </c:pt>
                <c:pt idx="5">
                  <c:v>1.2519999999999527</c:v>
                </c:pt>
                <c:pt idx="6">
                  <c:v>1.280999999999949</c:v>
                </c:pt>
                <c:pt idx="7">
                  <c:v>2.9160000000000537</c:v>
                </c:pt>
                <c:pt idx="8">
                  <c:v>2.548999999999978</c:v>
                </c:pt>
                <c:pt idx="9">
                  <c:v>0.12000000000000455</c:v>
                </c:pt>
                <c:pt idx="10">
                  <c:v>2.175000000000068</c:v>
                </c:pt>
                <c:pt idx="11">
                  <c:v>6.375</c:v>
                </c:pt>
                <c:pt idx="12">
                  <c:v>5.274999999999977</c:v>
                </c:pt>
                <c:pt idx="13">
                  <c:v>0.6849999999999454</c:v>
                </c:pt>
                <c:pt idx="14">
                  <c:v>6.350999999999999</c:v>
                </c:pt>
                <c:pt idx="15">
                  <c:v>2.230000000000018</c:v>
                </c:pt>
                <c:pt idx="16">
                  <c:v>0.22000000000002728</c:v>
                </c:pt>
                <c:pt idx="17">
                  <c:v>0.54099999999994</c:v>
                </c:pt>
                <c:pt idx="18">
                  <c:v>0.9880000000000564</c:v>
                </c:pt>
                <c:pt idx="19">
                  <c:v>2.923000000000002</c:v>
                </c:pt>
                <c:pt idx="20">
                  <c:v>0.7899999999999636</c:v>
                </c:pt>
                <c:pt idx="21">
                  <c:v>3.22300000000007</c:v>
                </c:pt>
                <c:pt idx="22">
                  <c:v>4.780999999999949</c:v>
                </c:pt>
                <c:pt idx="23">
                  <c:v>4.736999999999966</c:v>
                </c:pt>
                <c:pt idx="24">
                  <c:v>0.8319999999999936</c:v>
                </c:pt>
                <c:pt idx="25">
                  <c:v>2.424000000000092</c:v>
                </c:pt>
                <c:pt idx="26">
                  <c:v>2.419999999999959</c:v>
                </c:pt>
                <c:pt idx="27">
                  <c:v>1.8070000000000164</c:v>
                </c:pt>
                <c:pt idx="28">
                  <c:v>4.280999999999949</c:v>
                </c:pt>
                <c:pt idx="29">
                  <c:v>5.26400000000001</c:v>
                </c:pt>
              </c:numCache>
            </c:numRef>
          </c:val>
        </c:ser>
        <c:axId val="8369339"/>
        <c:axId val="8215188"/>
      </c:barChart>
      <c:catAx>
        <c:axId val="8369339"/>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8215188"/>
        <c:crosses val="autoZero"/>
        <c:auto val="1"/>
        <c:lblOffset val="100"/>
        <c:noMultiLvlLbl val="0"/>
      </c:catAx>
      <c:valAx>
        <c:axId val="8215188"/>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836933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OKTOBER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2.882000000000062</c:v>
                </c:pt>
                <c:pt idx="1">
                  <c:v>1.12399999999991</c:v>
                </c:pt>
                <c:pt idx="2">
                  <c:v>0.12400000000002365</c:v>
                </c:pt>
                <c:pt idx="3">
                  <c:v>3.562999999999988</c:v>
                </c:pt>
                <c:pt idx="4">
                  <c:v>0.009999999999990905</c:v>
                </c:pt>
                <c:pt idx="5">
                  <c:v>3.525000000000091</c:v>
                </c:pt>
                <c:pt idx="6">
                  <c:v>2.0709999999999127</c:v>
                </c:pt>
                <c:pt idx="7">
                  <c:v>5.035000000000082</c:v>
                </c:pt>
                <c:pt idx="8">
                  <c:v>4.089999999999918</c:v>
                </c:pt>
                <c:pt idx="9">
                  <c:v>3.689000000000078</c:v>
                </c:pt>
                <c:pt idx="10">
                  <c:v>4.383999999999901</c:v>
                </c:pt>
                <c:pt idx="11">
                  <c:v>0</c:v>
                </c:pt>
                <c:pt idx="12">
                  <c:v>0.05200000000002092</c:v>
                </c:pt>
                <c:pt idx="13">
                  <c:v>0</c:v>
                </c:pt>
                <c:pt idx="14">
                  <c:v>0.125</c:v>
                </c:pt>
                <c:pt idx="15">
                  <c:v>0.36099999999999</c:v>
                </c:pt>
                <c:pt idx="16">
                  <c:v>3.008000000000038</c:v>
                </c:pt>
                <c:pt idx="17">
                  <c:v>0.42399999999997817</c:v>
                </c:pt>
                <c:pt idx="18">
                  <c:v>1.6929999999999836</c:v>
                </c:pt>
                <c:pt idx="19">
                  <c:v>1.48599999999999</c:v>
                </c:pt>
                <c:pt idx="20">
                  <c:v>0.13400000000001455</c:v>
                </c:pt>
                <c:pt idx="21">
                  <c:v>0.12600000000009004</c:v>
                </c:pt>
                <c:pt idx="22">
                  <c:v>0.99899999999991</c:v>
                </c:pt>
                <c:pt idx="23">
                  <c:v>2.9160000000000537</c:v>
                </c:pt>
                <c:pt idx="24">
                  <c:v>0.05499999999994998</c:v>
                </c:pt>
                <c:pt idx="25">
                  <c:v>0.3079999999999927</c:v>
                </c:pt>
                <c:pt idx="26">
                  <c:v>0.8410000000000082</c:v>
                </c:pt>
                <c:pt idx="27">
                  <c:v>2.993000000000052</c:v>
                </c:pt>
                <c:pt idx="28">
                  <c:v>0.045999999999935426</c:v>
                </c:pt>
                <c:pt idx="29">
                  <c:v>2.72300000000007</c:v>
                </c:pt>
                <c:pt idx="30">
                  <c:v>3.6609999999999445</c:v>
                </c:pt>
              </c:numCache>
            </c:numRef>
          </c:val>
        </c:ser>
        <c:axId val="6827829"/>
        <c:axId val="61450462"/>
      </c:barChart>
      <c:catAx>
        <c:axId val="6827829"/>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1450462"/>
        <c:crosses val="autoZero"/>
        <c:auto val="1"/>
        <c:lblOffset val="100"/>
        <c:noMultiLvlLbl val="0"/>
      </c:catAx>
      <c:valAx>
        <c:axId val="61450462"/>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827829"/>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NOVEMBER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0.014000000000010004</c:v>
                </c:pt>
                <c:pt idx="1">
                  <c:v>2.004000000000019</c:v>
                </c:pt>
                <c:pt idx="2">
                  <c:v>3.312999999999988</c:v>
                </c:pt>
                <c:pt idx="3">
                  <c:v>2.3419999999999845</c:v>
                </c:pt>
                <c:pt idx="4">
                  <c:v>1.094000000000051</c:v>
                </c:pt>
                <c:pt idx="5">
                  <c:v>1.1050000000000182</c:v>
                </c:pt>
                <c:pt idx="6">
                  <c:v>2.2089999999999463</c:v>
                </c:pt>
                <c:pt idx="7">
                  <c:v>0</c:v>
                </c:pt>
                <c:pt idx="8">
                  <c:v>1.95799999999997</c:v>
                </c:pt>
                <c:pt idx="9">
                  <c:v>0.12600000000009004</c:v>
                </c:pt>
                <c:pt idx="10">
                  <c:v>1.9399999999999409</c:v>
                </c:pt>
                <c:pt idx="11">
                  <c:v>0.06399999999996453</c:v>
                </c:pt>
                <c:pt idx="12">
                  <c:v>0.21100000000001273</c:v>
                </c:pt>
                <c:pt idx="13">
                  <c:v>1.650000000000091</c:v>
                </c:pt>
                <c:pt idx="14">
                  <c:v>1.092999999999961</c:v>
                </c:pt>
                <c:pt idx="15">
                  <c:v>0</c:v>
                </c:pt>
                <c:pt idx="16">
                  <c:v>1.0850000000000364</c:v>
                </c:pt>
                <c:pt idx="17">
                  <c:v>1.1079999999999472</c:v>
                </c:pt>
                <c:pt idx="18">
                  <c:v>0</c:v>
                </c:pt>
                <c:pt idx="19">
                  <c:v>1.030999999999949</c:v>
                </c:pt>
                <c:pt idx="20">
                  <c:v>0</c:v>
                </c:pt>
                <c:pt idx="21">
                  <c:v>0.4660000000000082</c:v>
                </c:pt>
                <c:pt idx="22">
                  <c:v>2.7170000000000982</c:v>
                </c:pt>
                <c:pt idx="23">
                  <c:v>3.1989999999999554</c:v>
                </c:pt>
                <c:pt idx="24">
                  <c:v>0</c:v>
                </c:pt>
                <c:pt idx="25">
                  <c:v>0.9139999999999873</c:v>
                </c:pt>
                <c:pt idx="26">
                  <c:v>1.4610000000000127</c:v>
                </c:pt>
                <c:pt idx="27">
                  <c:v>0</c:v>
                </c:pt>
                <c:pt idx="28">
                  <c:v>0.020999999999958163</c:v>
                </c:pt>
                <c:pt idx="29">
                  <c:v>0.7150000000000318</c:v>
                </c:pt>
              </c:numCache>
            </c:numRef>
          </c:val>
        </c:ser>
        <c:axId val="16183247"/>
        <c:axId val="11431496"/>
      </c:barChart>
      <c:catAx>
        <c:axId val="16183247"/>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11431496"/>
        <c:crosses val="autoZero"/>
        <c:auto val="1"/>
        <c:lblOffset val="100"/>
        <c:noMultiLvlLbl val="0"/>
      </c:catAx>
      <c:valAx>
        <c:axId val="11431496"/>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6183247"/>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GEMETEN HOEVEELHEID ENERGIE PER MAAND</a:t>
            </a:r>
            <a:r>
              <a:rPr lang="en-US" cap="none" sz="1000" b="1" i="0" u="none" baseline="0"/>
              <a:t> 
OPPERVLAK 2,8 m</a:t>
            </a:r>
            <a:r>
              <a:rPr lang="en-US" cap="none" sz="1000" b="1" i="0" u="none" baseline="30000"/>
              <a:t>2</a:t>
            </a:r>
            <a:r>
              <a:rPr lang="en-US" cap="none" sz="1000" b="1" i="0" u="none" baseline="0"/>
              <a:t>, 150 LITER OPSLAG
LOCATIE ZOETERWOUDE-RIJNDIJK
</a:t>
            </a:r>
            <a:r>
              <a:rPr lang="en-US" cap="none" sz="800" b="0" i="0" u="none" baseline="0"/>
              <a:t>(COPYRIGHT: LOCUTIS ENERGY SYSTEMS)</a:t>
            </a:r>
          </a:p>
        </c:rich>
      </c:tx>
      <c:layout/>
      <c:spPr>
        <a:noFill/>
        <a:ln>
          <a:noFill/>
        </a:ln>
      </c:spPr>
    </c:title>
    <c:plotArea>
      <c:layout>
        <c:manualLayout>
          <c:xMode val="edge"/>
          <c:yMode val="edge"/>
          <c:x val="0.04"/>
          <c:y val="0.186"/>
          <c:w val="0.87825"/>
          <c:h val="0.747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SUMMARY!$B$9:$M$9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SUMMARY!$B$11:$M$11</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SUMMARY!$B$9:$M$9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SUMMARY!$B$10:$M$10</c:f>
              <c:numCache>
                <c:ptCount val="12"/>
                <c:pt idx="0">
                  <c:v>40.729</c:v>
                </c:pt>
                <c:pt idx="1">
                  <c:v>60.668000000000006</c:v>
                </c:pt>
                <c:pt idx="2">
                  <c:v>94.461</c:v>
                </c:pt>
                <c:pt idx="3">
                  <c:v>112.399</c:v>
                </c:pt>
                <c:pt idx="4">
                  <c:v>103.71999999999997</c:v>
                </c:pt>
                <c:pt idx="5">
                  <c:v>107.79600000000005</c:v>
                </c:pt>
                <c:pt idx="6">
                  <c:v>112.26499999999999</c:v>
                </c:pt>
                <c:pt idx="7">
                  <c:v>93.36699999999996</c:v>
                </c:pt>
                <c:pt idx="8">
                  <c:v>85.11000000000001</c:v>
                </c:pt>
                <c:pt idx="9">
                  <c:v>52.44799999999998</c:v>
                </c:pt>
                <c:pt idx="10">
                  <c:v>31.840000000000032</c:v>
                </c:pt>
                <c:pt idx="11">
                  <c:v>16.17100000000005</c:v>
                </c:pt>
              </c:numCache>
            </c:numRef>
          </c:val>
        </c:ser>
        <c:axId val="1793780"/>
        <c:axId val="16144021"/>
      </c:barChart>
      <c:catAx>
        <c:axId val="1793780"/>
        <c:scaling>
          <c:orientation val="minMax"/>
        </c:scaling>
        <c:axPos val="b"/>
        <c:delete val="0"/>
        <c:numFmt formatCode="General" sourceLinked="1"/>
        <c:majorTickMark val="out"/>
        <c:minorTickMark val="none"/>
        <c:tickLblPos val="nextTo"/>
        <c:txPr>
          <a:bodyPr/>
          <a:lstStyle/>
          <a:p>
            <a:pPr>
              <a:defRPr lang="en-US" cap="none" sz="900" b="1" i="0" u="none" baseline="0"/>
            </a:pPr>
          </a:p>
        </c:txPr>
        <c:crossAx val="16144021"/>
        <c:crosses val="autoZero"/>
        <c:auto val="1"/>
        <c:lblOffset val="100"/>
        <c:noMultiLvlLbl val="0"/>
      </c:catAx>
      <c:valAx>
        <c:axId val="16144021"/>
        <c:scaling>
          <c:orientation val="minMax"/>
          <c:max val="140"/>
        </c:scaling>
        <c:axPos val="l"/>
        <c:title>
          <c:tx>
            <c:rich>
              <a:bodyPr vert="horz" rot="-5400000" anchor="ctr"/>
              <a:lstStyle/>
              <a:p>
                <a:pPr algn="ctr">
                  <a:defRPr/>
                </a:pPr>
                <a:r>
                  <a:rPr lang="en-US" cap="none" sz="1100" b="1" i="0" u="none" baseline="0">
                    <a:latin typeface="Arial"/>
                    <a:ea typeface="Arial"/>
                    <a:cs typeface="Arial"/>
                  </a:rPr>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793780"/>
        <c:crossesAt val="1"/>
        <c:crossBetween val="between"/>
        <c:dispUnits/>
        <c:majorUnit val="10"/>
        <c:minorUnit val="0.28"/>
      </c:valAx>
      <c:spPr>
        <a:solidFill>
          <a:srgbClr val="CCFFFF"/>
        </a:solidFill>
        <a:ln w="12700">
          <a:solidFill>
            <a:srgbClr val="808080"/>
          </a:solidFill>
        </a:ln>
      </c:spPr>
    </c:plotArea>
    <c:legend>
      <c:legendPos val="r"/>
      <c:legendEntry>
        <c:idx val="0"/>
        <c:txPr>
          <a:bodyPr vert="horz" rot="0"/>
          <a:lstStyle/>
          <a:p>
            <a:pPr>
              <a:defRPr lang="en-US" cap="none" sz="1200" b="1" i="0" u="none" baseline="0">
                <a:latin typeface="Arial"/>
                <a:ea typeface="Arial"/>
                <a:cs typeface="Arial"/>
              </a:defRPr>
            </a:pPr>
          </a:p>
        </c:txPr>
      </c:legendEntry>
      <c:legendEntry>
        <c:idx val="1"/>
        <c:txPr>
          <a:bodyPr vert="horz" rot="0"/>
          <a:lstStyle/>
          <a:p>
            <a:pPr>
              <a:defRPr lang="en-US" cap="none" sz="1200" b="1" i="0" u="none" baseline="0">
                <a:latin typeface="Arial"/>
                <a:ea typeface="Arial"/>
                <a:cs typeface="Arial"/>
              </a:defRPr>
            </a:pPr>
          </a:p>
        </c:txPr>
      </c:legendEntry>
      <c:layout>
        <c:manualLayout>
          <c:xMode val="edge"/>
          <c:yMode val="edge"/>
          <c:x val="0.1305"/>
          <c:y val="0.26575"/>
          <c:w val="0.07125"/>
          <c:h val="0.13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DECEMBER 2002</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c:v>
                </c:pt>
                <c:pt idx="1">
                  <c:v>0</c:v>
                </c:pt>
                <c:pt idx="2">
                  <c:v>2.0739999999999554</c:v>
                </c:pt>
                <c:pt idx="3">
                  <c:v>0</c:v>
                </c:pt>
                <c:pt idx="4">
                  <c:v>1.4250000000000682</c:v>
                </c:pt>
                <c:pt idx="5">
                  <c:v>0</c:v>
                </c:pt>
                <c:pt idx="6">
                  <c:v>0</c:v>
                </c:pt>
                <c:pt idx="7">
                  <c:v>0.2799999999999727</c:v>
                </c:pt>
                <c:pt idx="8">
                  <c:v>2.7630000000000337</c:v>
                </c:pt>
                <c:pt idx="9">
                  <c:v>1.627999999999929</c:v>
                </c:pt>
                <c:pt idx="10">
                  <c:v>1.95900000000006</c:v>
                </c:pt>
                <c:pt idx="11">
                  <c:v>0</c:v>
                </c:pt>
                <c:pt idx="12">
                  <c:v>0</c:v>
                </c:pt>
                <c:pt idx="13">
                  <c:v>0</c:v>
                </c:pt>
                <c:pt idx="14">
                  <c:v>0.06799999999998363</c:v>
                </c:pt>
                <c:pt idx="15">
                  <c:v>0</c:v>
                </c:pt>
                <c:pt idx="16">
                  <c:v>0</c:v>
                </c:pt>
                <c:pt idx="17">
                  <c:v>1.009999999999991</c:v>
                </c:pt>
                <c:pt idx="18">
                  <c:v>1.6779999999999973</c:v>
                </c:pt>
                <c:pt idx="19">
                  <c:v>0.1150000000000091</c:v>
                </c:pt>
                <c:pt idx="20">
                  <c:v>0.5779999999999745</c:v>
                </c:pt>
                <c:pt idx="21">
                  <c:v>0</c:v>
                </c:pt>
                <c:pt idx="22">
                  <c:v>0</c:v>
                </c:pt>
                <c:pt idx="23">
                  <c:v>0.13600000000008095</c:v>
                </c:pt>
                <c:pt idx="24">
                  <c:v>0.01899999999989177</c:v>
                </c:pt>
                <c:pt idx="25">
                  <c:v>0.29100000000005366</c:v>
                </c:pt>
                <c:pt idx="26">
                  <c:v>0.051000000000044565</c:v>
                </c:pt>
                <c:pt idx="27">
                  <c:v>0.0019999999999527063</c:v>
                </c:pt>
                <c:pt idx="28">
                  <c:v>0</c:v>
                </c:pt>
                <c:pt idx="29">
                  <c:v>0</c:v>
                </c:pt>
                <c:pt idx="30">
                  <c:v>2.094000000000051</c:v>
                </c:pt>
              </c:numCache>
            </c:numRef>
          </c:val>
        </c:ser>
        <c:axId val="35774601"/>
        <c:axId val="53535954"/>
      </c:barChart>
      <c:catAx>
        <c:axId val="35774601"/>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3535954"/>
        <c:crosses val="autoZero"/>
        <c:auto val="1"/>
        <c:lblOffset val="100"/>
        <c:noMultiLvlLbl val="0"/>
      </c:catAx>
      <c:valAx>
        <c:axId val="53535954"/>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5774601"/>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GELEVERDE ENERGIE PER M2 EN PER DAG
2002 (2,8 m2, 180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SUMMARY!$B$16:$M$16</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SUMMARY!$B$17:$M$17</c:f>
              <c:numCache>
                <c:ptCount val="12"/>
                <c:pt idx="0">
                  <c:v>0.4692281105990783</c:v>
                </c:pt>
                <c:pt idx="1">
                  <c:v>0.6137832929782082</c:v>
                </c:pt>
                <c:pt idx="2">
                  <c:v>0.7772142857142857</c:v>
                </c:pt>
                <c:pt idx="3">
                  <c:v>0.9174315476190477</c:v>
                </c:pt>
                <c:pt idx="4">
                  <c:v>0.9744016083254494</c:v>
                </c:pt>
                <c:pt idx="5">
                  <c:v>1.025597868981847</c:v>
                </c:pt>
                <c:pt idx="6">
                  <c:v>1.0647540431266849</c:v>
                </c:pt>
                <c:pt idx="7">
                  <c:v>1.066144914756026</c:v>
                </c:pt>
                <c:pt idx="8">
                  <c:v>1.0603283621140764</c:v>
                </c:pt>
                <c:pt idx="9">
                  <c:v>1.0138193139097744</c:v>
                </c:pt>
                <c:pt idx="10">
                  <c:v>0.9568038922155688</c:v>
                </c:pt>
                <c:pt idx="11">
                  <c:v>0.8913639921722115</c:v>
                </c:pt>
              </c:numCache>
            </c:numRef>
          </c:val>
          <c:smooth val="1"/>
        </c:ser>
        <c:marker val="1"/>
        <c:axId val="11078462"/>
        <c:axId val="32597295"/>
      </c:lineChart>
      <c:catAx>
        <c:axId val="11078462"/>
        <c:scaling>
          <c:orientation val="minMax"/>
        </c:scaling>
        <c:axPos val="b"/>
        <c:delete val="0"/>
        <c:numFmt formatCode="General" sourceLinked="1"/>
        <c:majorTickMark val="out"/>
        <c:minorTickMark val="none"/>
        <c:tickLblPos val="nextTo"/>
        <c:crossAx val="32597295"/>
        <c:crosses val="autoZero"/>
        <c:auto val="1"/>
        <c:lblOffset val="100"/>
        <c:noMultiLvlLbl val="0"/>
      </c:catAx>
      <c:valAx>
        <c:axId val="32597295"/>
        <c:scaling>
          <c:orientation val="minMax"/>
          <c:max val="1.1"/>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1078462"/>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PROGNOSE GEGENEREERDE JAARLIJKSE ENERGIEWINST (365 DAGEN)
2002 (systeem 2,8 m2, 150 Liter-SOLES-2)</a:t>
            </a:r>
          </a:p>
        </c:rich>
      </c:tx>
      <c:layout/>
      <c:spPr>
        <a:noFill/>
        <a:ln>
          <a:noFill/>
        </a:ln>
      </c:spPr>
    </c:title>
    <c:plotArea>
      <c:layout>
        <c:manualLayout>
          <c:xMode val="edge"/>
          <c:yMode val="edge"/>
          <c:x val="0.03375"/>
          <c:y val="0.1075"/>
          <c:w val="0.9535"/>
          <c:h val="0.87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SUMMARY!$B$20:$M$20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SUMMARY!$B$21:$M$21</c:f>
              <c:numCache>
                <c:ptCount val="12"/>
                <c:pt idx="0">
                  <c:v>1.7263840645161288</c:v>
                </c:pt>
                <c:pt idx="1">
                  <c:v>2.258231491525424</c:v>
                </c:pt>
                <c:pt idx="2">
                  <c:v>2.8595268000000007</c:v>
                </c:pt>
                <c:pt idx="3">
                  <c:v>3.3754141499999997</c:v>
                </c:pt>
                <c:pt idx="4">
                  <c:v>3.5850183973509933</c:v>
                </c:pt>
                <c:pt idx="5">
                  <c:v>3.7733796795580115</c:v>
                </c:pt>
                <c:pt idx="6">
                  <c:v>3.9174430754716987</c:v>
                </c:pt>
                <c:pt idx="7">
                  <c:v>3.922560370370371</c:v>
                </c:pt>
                <c:pt idx="8">
                  <c:v>3.9011601098901103</c:v>
                </c:pt>
                <c:pt idx="9">
                  <c:v>3.7300440197368414</c:v>
                </c:pt>
                <c:pt idx="10">
                  <c:v>3.5202728802395207</c:v>
                </c:pt>
                <c:pt idx="11">
                  <c:v>3.2795064000000007</c:v>
                </c:pt>
              </c:numCache>
            </c:numRef>
          </c:val>
          <c:smooth val="1"/>
        </c:ser>
        <c:axId val="24940200"/>
        <c:axId val="23135209"/>
      </c:lineChart>
      <c:catAx>
        <c:axId val="24940200"/>
        <c:scaling>
          <c:orientation val="minMax"/>
        </c:scaling>
        <c:axPos val="b"/>
        <c:delete val="0"/>
        <c:numFmt formatCode="General" sourceLinked="1"/>
        <c:majorTickMark val="out"/>
        <c:minorTickMark val="none"/>
        <c:tickLblPos val="nextTo"/>
        <c:crossAx val="23135209"/>
        <c:crosses val="autoZero"/>
        <c:auto val="1"/>
        <c:lblOffset val="100"/>
        <c:noMultiLvlLbl val="0"/>
      </c:catAx>
      <c:valAx>
        <c:axId val="23135209"/>
        <c:scaling>
          <c:orientation val="minMax"/>
          <c:max val="4"/>
        </c:scaling>
        <c:axPos val="l"/>
        <c:title>
          <c:tx>
            <c:rich>
              <a:bodyPr vert="horz" rot="-5400000" anchor="ctr"/>
              <a:lstStyle/>
              <a:p>
                <a:pPr algn="ctr">
                  <a:defRPr/>
                </a:pPr>
                <a:r>
                  <a:rPr lang="en-US" cap="none" sz="1000" b="1" i="0" u="none" baseline="0">
                    <a:latin typeface="Arial"/>
                    <a:ea typeface="Arial"/>
                    <a:cs typeface="Arial"/>
                  </a:rPr>
                  <a:t>GigaJoule</a:t>
                </a:r>
              </a:p>
            </c:rich>
          </c:tx>
          <c:layout/>
          <c:overlay val="0"/>
          <c:spPr>
            <a:noFill/>
            <a:ln>
              <a:noFill/>
            </a:ln>
          </c:spPr>
        </c:title>
        <c:majorGridlines/>
        <c:delete val="0"/>
        <c:numFmt formatCode="General" sourceLinked="1"/>
        <c:majorTickMark val="out"/>
        <c:minorTickMark val="none"/>
        <c:tickLblPos val="nextTo"/>
        <c:crossAx val="24940200"/>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25" b="1" i="0" u="none" baseline="0"/>
              <a:t>GEMETEN ENERGIEOPBRENGST /DAG EN PER MAAND
JAAR 2002</a:t>
            </a:r>
            <a:r>
              <a:rPr lang="en-US" cap="none" sz="1125" b="1" i="0" u="none" baseline="0"/>
              <a:t>(COPYRIGHT LOCUTIS ENERGY SYSTEMS)</a:t>
            </a:r>
            <a:r>
              <a:rPr lang="en-US" cap="none" sz="2425" b="1" i="0" u="none" baseline="0"/>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65"/>
          <c:y val="0.11875"/>
          <c:w val="0.9465"/>
          <c:h val="0.88125"/>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c:v>
                </c:pt>
                <c:pt idx="1">
                  <c:v>0</c:v>
                </c:pt>
                <c:pt idx="2">
                  <c:v>2.0739999999999554</c:v>
                </c:pt>
                <c:pt idx="3">
                  <c:v>0</c:v>
                </c:pt>
                <c:pt idx="4">
                  <c:v>1.4250000000000682</c:v>
                </c:pt>
                <c:pt idx="5">
                  <c:v>0</c:v>
                </c:pt>
                <c:pt idx="6">
                  <c:v>0</c:v>
                </c:pt>
                <c:pt idx="7">
                  <c:v>0.2799999999999727</c:v>
                </c:pt>
                <c:pt idx="8">
                  <c:v>2.7630000000000337</c:v>
                </c:pt>
                <c:pt idx="9">
                  <c:v>1.627999999999929</c:v>
                </c:pt>
                <c:pt idx="10">
                  <c:v>1.95900000000006</c:v>
                </c:pt>
                <c:pt idx="11">
                  <c:v>0</c:v>
                </c:pt>
                <c:pt idx="12">
                  <c:v>0</c:v>
                </c:pt>
                <c:pt idx="13">
                  <c:v>0</c:v>
                </c:pt>
                <c:pt idx="14">
                  <c:v>0.06799999999998363</c:v>
                </c:pt>
                <c:pt idx="15">
                  <c:v>0</c:v>
                </c:pt>
                <c:pt idx="16">
                  <c:v>0</c:v>
                </c:pt>
                <c:pt idx="17">
                  <c:v>1.009999999999991</c:v>
                </c:pt>
                <c:pt idx="18">
                  <c:v>1.6779999999999973</c:v>
                </c:pt>
                <c:pt idx="19">
                  <c:v>0.1150000000000091</c:v>
                </c:pt>
                <c:pt idx="20">
                  <c:v>0.5779999999999745</c:v>
                </c:pt>
                <c:pt idx="21">
                  <c:v>0</c:v>
                </c:pt>
                <c:pt idx="22">
                  <c:v>0</c:v>
                </c:pt>
                <c:pt idx="23">
                  <c:v>0.13600000000008095</c:v>
                </c:pt>
                <c:pt idx="24">
                  <c:v>0.01899999999989177</c:v>
                </c:pt>
                <c:pt idx="25">
                  <c:v>0.29100000000005366</c:v>
                </c:pt>
                <c:pt idx="26">
                  <c:v>0.051000000000044565</c:v>
                </c:pt>
                <c:pt idx="27">
                  <c:v>0.0019999999999527063</c:v>
                </c:pt>
                <c:pt idx="28">
                  <c:v>0</c:v>
                </c:pt>
                <c:pt idx="29">
                  <c:v>0</c:v>
                </c:pt>
                <c:pt idx="30">
                  <c:v>2.094000000000051</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0.014000000000010004</c:v>
                </c:pt>
                <c:pt idx="1">
                  <c:v>2.004000000000019</c:v>
                </c:pt>
                <c:pt idx="2">
                  <c:v>3.312999999999988</c:v>
                </c:pt>
                <c:pt idx="3">
                  <c:v>2.3419999999999845</c:v>
                </c:pt>
                <c:pt idx="4">
                  <c:v>1.094000000000051</c:v>
                </c:pt>
                <c:pt idx="5">
                  <c:v>1.1050000000000182</c:v>
                </c:pt>
                <c:pt idx="6">
                  <c:v>2.2089999999999463</c:v>
                </c:pt>
                <c:pt idx="7">
                  <c:v>0</c:v>
                </c:pt>
                <c:pt idx="8">
                  <c:v>1.95799999999997</c:v>
                </c:pt>
                <c:pt idx="9">
                  <c:v>0.12600000000009004</c:v>
                </c:pt>
                <c:pt idx="10">
                  <c:v>1.9399999999999409</c:v>
                </c:pt>
                <c:pt idx="11">
                  <c:v>0.06399999999996453</c:v>
                </c:pt>
                <c:pt idx="12">
                  <c:v>0.21100000000001273</c:v>
                </c:pt>
                <c:pt idx="13">
                  <c:v>1.650000000000091</c:v>
                </c:pt>
                <c:pt idx="14">
                  <c:v>1.092999999999961</c:v>
                </c:pt>
                <c:pt idx="15">
                  <c:v>0</c:v>
                </c:pt>
                <c:pt idx="16">
                  <c:v>1.0850000000000364</c:v>
                </c:pt>
                <c:pt idx="17">
                  <c:v>1.1079999999999472</c:v>
                </c:pt>
                <c:pt idx="18">
                  <c:v>0</c:v>
                </c:pt>
                <c:pt idx="19">
                  <c:v>1.030999999999949</c:v>
                </c:pt>
                <c:pt idx="20">
                  <c:v>0</c:v>
                </c:pt>
                <c:pt idx="21">
                  <c:v>0.4660000000000082</c:v>
                </c:pt>
                <c:pt idx="22">
                  <c:v>2.7170000000000982</c:v>
                </c:pt>
                <c:pt idx="23">
                  <c:v>3.1989999999999554</c:v>
                </c:pt>
                <c:pt idx="24">
                  <c:v>0</c:v>
                </c:pt>
                <c:pt idx="25">
                  <c:v>0.9139999999999873</c:v>
                </c:pt>
                <c:pt idx="26">
                  <c:v>1.4610000000000127</c:v>
                </c:pt>
                <c:pt idx="27">
                  <c:v>0</c:v>
                </c:pt>
                <c:pt idx="28">
                  <c:v>0.020999999999958163</c:v>
                </c:pt>
                <c:pt idx="29">
                  <c:v>0.7150000000000318</c:v>
                </c:pt>
                <c:pt idx="30">
                  <c:v>0</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2.882000000000062</c:v>
                </c:pt>
                <c:pt idx="1">
                  <c:v>1.12399999999991</c:v>
                </c:pt>
                <c:pt idx="2">
                  <c:v>0.12400000000002365</c:v>
                </c:pt>
                <c:pt idx="3">
                  <c:v>3.562999999999988</c:v>
                </c:pt>
                <c:pt idx="4">
                  <c:v>0.009999999999990905</c:v>
                </c:pt>
                <c:pt idx="5">
                  <c:v>3.525000000000091</c:v>
                </c:pt>
                <c:pt idx="6">
                  <c:v>2.0709999999999127</c:v>
                </c:pt>
                <c:pt idx="7">
                  <c:v>5.035000000000082</c:v>
                </c:pt>
                <c:pt idx="8">
                  <c:v>4.089999999999918</c:v>
                </c:pt>
                <c:pt idx="9">
                  <c:v>3.689000000000078</c:v>
                </c:pt>
                <c:pt idx="10">
                  <c:v>4.383999999999901</c:v>
                </c:pt>
                <c:pt idx="11">
                  <c:v>0</c:v>
                </c:pt>
                <c:pt idx="12">
                  <c:v>0.05200000000002092</c:v>
                </c:pt>
                <c:pt idx="13">
                  <c:v>0</c:v>
                </c:pt>
                <c:pt idx="14">
                  <c:v>0.125</c:v>
                </c:pt>
                <c:pt idx="15">
                  <c:v>0.36099999999999</c:v>
                </c:pt>
                <c:pt idx="16">
                  <c:v>3.008000000000038</c:v>
                </c:pt>
                <c:pt idx="17">
                  <c:v>0.42399999999997817</c:v>
                </c:pt>
                <c:pt idx="18">
                  <c:v>1.6929999999999836</c:v>
                </c:pt>
                <c:pt idx="19">
                  <c:v>1.48599999999999</c:v>
                </c:pt>
                <c:pt idx="20">
                  <c:v>0.13400000000001455</c:v>
                </c:pt>
                <c:pt idx="21">
                  <c:v>0.12600000000009004</c:v>
                </c:pt>
                <c:pt idx="22">
                  <c:v>0.99899999999991</c:v>
                </c:pt>
                <c:pt idx="23">
                  <c:v>2.9160000000000537</c:v>
                </c:pt>
                <c:pt idx="24">
                  <c:v>0.05499999999994998</c:v>
                </c:pt>
                <c:pt idx="25">
                  <c:v>0.3079999999999927</c:v>
                </c:pt>
                <c:pt idx="26">
                  <c:v>0.8410000000000082</c:v>
                </c:pt>
                <c:pt idx="27">
                  <c:v>2.993000000000052</c:v>
                </c:pt>
                <c:pt idx="28">
                  <c:v>0.045999999999935426</c:v>
                </c:pt>
                <c:pt idx="29">
                  <c:v>2.72300000000007</c:v>
                </c:pt>
                <c:pt idx="30">
                  <c:v>3.6609999999999445</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1.73700000000008</c:v>
                </c:pt>
                <c:pt idx="1">
                  <c:v>3.5019999999999527</c:v>
                </c:pt>
                <c:pt idx="2">
                  <c:v>4.375999999999976</c:v>
                </c:pt>
                <c:pt idx="3">
                  <c:v>4.925000000000068</c:v>
                </c:pt>
                <c:pt idx="4">
                  <c:v>4.1299999999999955</c:v>
                </c:pt>
                <c:pt idx="5">
                  <c:v>1.2519999999999527</c:v>
                </c:pt>
                <c:pt idx="6">
                  <c:v>1.280999999999949</c:v>
                </c:pt>
                <c:pt idx="7">
                  <c:v>2.9160000000000537</c:v>
                </c:pt>
                <c:pt idx="8">
                  <c:v>2.548999999999978</c:v>
                </c:pt>
                <c:pt idx="9">
                  <c:v>0.12000000000000455</c:v>
                </c:pt>
                <c:pt idx="10">
                  <c:v>2.175000000000068</c:v>
                </c:pt>
                <c:pt idx="11">
                  <c:v>6.375</c:v>
                </c:pt>
                <c:pt idx="12">
                  <c:v>5.274999999999977</c:v>
                </c:pt>
                <c:pt idx="13">
                  <c:v>0.6849999999999454</c:v>
                </c:pt>
                <c:pt idx="14">
                  <c:v>6.350999999999999</c:v>
                </c:pt>
                <c:pt idx="15">
                  <c:v>2.230000000000018</c:v>
                </c:pt>
                <c:pt idx="16">
                  <c:v>0.22000000000002728</c:v>
                </c:pt>
                <c:pt idx="17">
                  <c:v>0.54099999999994</c:v>
                </c:pt>
                <c:pt idx="18">
                  <c:v>0.9880000000000564</c:v>
                </c:pt>
                <c:pt idx="19">
                  <c:v>2.923000000000002</c:v>
                </c:pt>
                <c:pt idx="20">
                  <c:v>0.7899999999999636</c:v>
                </c:pt>
                <c:pt idx="21">
                  <c:v>3.22300000000007</c:v>
                </c:pt>
                <c:pt idx="22">
                  <c:v>4.780999999999949</c:v>
                </c:pt>
                <c:pt idx="23">
                  <c:v>4.736999999999966</c:v>
                </c:pt>
                <c:pt idx="24">
                  <c:v>0.8319999999999936</c:v>
                </c:pt>
                <c:pt idx="25">
                  <c:v>2.424000000000092</c:v>
                </c:pt>
                <c:pt idx="26">
                  <c:v>2.419999999999959</c:v>
                </c:pt>
                <c:pt idx="27">
                  <c:v>1.8070000000000164</c:v>
                </c:pt>
                <c:pt idx="28">
                  <c:v>4.280999999999949</c:v>
                </c:pt>
                <c:pt idx="29">
                  <c:v>5.26400000000001</c:v>
                </c:pt>
                <c:pt idx="30">
                  <c:v>0</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1.0819999999999936</c:v>
                </c:pt>
                <c:pt idx="1">
                  <c:v>5.135999999999967</c:v>
                </c:pt>
                <c:pt idx="2">
                  <c:v>1.97199999999998</c:v>
                </c:pt>
                <c:pt idx="3">
                  <c:v>3.4569999999999936</c:v>
                </c:pt>
                <c:pt idx="4">
                  <c:v>1.504000000000019</c:v>
                </c:pt>
                <c:pt idx="5">
                  <c:v>1.72300000000007</c:v>
                </c:pt>
                <c:pt idx="6">
                  <c:v>5.203999999999951</c:v>
                </c:pt>
                <c:pt idx="7">
                  <c:v>3.1760000000000446</c:v>
                </c:pt>
                <c:pt idx="8">
                  <c:v>2.6920000000000073</c:v>
                </c:pt>
                <c:pt idx="9">
                  <c:v>2.230000000000018</c:v>
                </c:pt>
                <c:pt idx="10">
                  <c:v>3.5909999999998945</c:v>
                </c:pt>
                <c:pt idx="11">
                  <c:v>3.1090000000000373</c:v>
                </c:pt>
                <c:pt idx="12">
                  <c:v>5.0470000000000255</c:v>
                </c:pt>
                <c:pt idx="13">
                  <c:v>3.47199999999998</c:v>
                </c:pt>
                <c:pt idx="14">
                  <c:v>4.711000000000013</c:v>
                </c:pt>
                <c:pt idx="15">
                  <c:v>4.462999999999965</c:v>
                </c:pt>
                <c:pt idx="16">
                  <c:v>4.379000000000019</c:v>
                </c:pt>
                <c:pt idx="17">
                  <c:v>3.619000000000028</c:v>
                </c:pt>
                <c:pt idx="18">
                  <c:v>3.3310000000000173</c:v>
                </c:pt>
                <c:pt idx="19">
                  <c:v>0.0019999999999527063</c:v>
                </c:pt>
                <c:pt idx="20">
                  <c:v>0.09299999999996089</c:v>
                </c:pt>
                <c:pt idx="21">
                  <c:v>3.740000000000009</c:v>
                </c:pt>
                <c:pt idx="22">
                  <c:v>1.73700000000008</c:v>
                </c:pt>
                <c:pt idx="23">
                  <c:v>4.736999999999966</c:v>
                </c:pt>
                <c:pt idx="24">
                  <c:v>1.7369999999999663</c:v>
                </c:pt>
                <c:pt idx="25">
                  <c:v>3.73700000000008</c:v>
                </c:pt>
                <c:pt idx="26">
                  <c:v>0.7379999999999427</c:v>
                </c:pt>
                <c:pt idx="27">
                  <c:v>2.7369999999999663</c:v>
                </c:pt>
                <c:pt idx="28">
                  <c:v>4.73700000000008</c:v>
                </c:pt>
                <c:pt idx="29">
                  <c:v>1.7369999999999663</c:v>
                </c:pt>
                <c:pt idx="30">
                  <c:v>3.7369999999999663</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0</c:v>
                </c:pt>
                <c:pt idx="1">
                  <c:v>2.6329999999999245</c:v>
                </c:pt>
                <c:pt idx="2">
                  <c:v>0.30600000000004</c:v>
                </c:pt>
                <c:pt idx="3">
                  <c:v>5.354000000000042</c:v>
                </c:pt>
                <c:pt idx="4">
                  <c:v>0.6699999999999591</c:v>
                </c:pt>
                <c:pt idx="5">
                  <c:v>2.4260000000000446</c:v>
                </c:pt>
                <c:pt idx="6">
                  <c:v>1.3489999999999327</c:v>
                </c:pt>
                <c:pt idx="7">
                  <c:v>4.0090000000000146</c:v>
                </c:pt>
                <c:pt idx="8">
                  <c:v>2.6620000000000346</c:v>
                </c:pt>
                <c:pt idx="9">
                  <c:v>1.4489999999999554</c:v>
                </c:pt>
                <c:pt idx="10">
                  <c:v>4.701000000000022</c:v>
                </c:pt>
                <c:pt idx="11">
                  <c:v>1.157000000000039</c:v>
                </c:pt>
                <c:pt idx="12">
                  <c:v>2.9080000000000155</c:v>
                </c:pt>
                <c:pt idx="13">
                  <c:v>2.544999999999959</c:v>
                </c:pt>
                <c:pt idx="14">
                  <c:v>6.3940000000000055</c:v>
                </c:pt>
                <c:pt idx="15">
                  <c:v>6.2999999999999545</c:v>
                </c:pt>
                <c:pt idx="16">
                  <c:v>5.152000000000044</c:v>
                </c:pt>
                <c:pt idx="17">
                  <c:v>3.4460000000000264</c:v>
                </c:pt>
                <c:pt idx="18">
                  <c:v>4.559999999999945</c:v>
                </c:pt>
                <c:pt idx="19">
                  <c:v>6.3110000000000355</c:v>
                </c:pt>
                <c:pt idx="20">
                  <c:v>3.201999999999998</c:v>
                </c:pt>
                <c:pt idx="21">
                  <c:v>5.112999999999943</c:v>
                </c:pt>
                <c:pt idx="22">
                  <c:v>1.0900000000000318</c:v>
                </c:pt>
                <c:pt idx="23">
                  <c:v>4.573999999999955</c:v>
                </c:pt>
                <c:pt idx="24">
                  <c:v>4.071000000000026</c:v>
                </c:pt>
                <c:pt idx="25">
                  <c:v>5.668000000000006</c:v>
                </c:pt>
                <c:pt idx="26">
                  <c:v>6.446000000000026</c:v>
                </c:pt>
                <c:pt idx="27">
                  <c:v>5.373000000000047</c:v>
                </c:pt>
                <c:pt idx="28">
                  <c:v>5.525999999999954</c:v>
                </c:pt>
                <c:pt idx="29">
                  <c:v>4.451000000000022</c:v>
                </c:pt>
                <c:pt idx="30">
                  <c:v>2.4189999999999827</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NUMBERS!$H$4:$H$33</c:f>
              <c:numCache>
                <c:ptCount val="30"/>
                <c:pt idx="0">
                  <c:v>5.5470000000000255</c:v>
                </c:pt>
                <c:pt idx="1">
                  <c:v>4.8910000000000196</c:v>
                </c:pt>
                <c:pt idx="2">
                  <c:v>3.2199999999999704</c:v>
                </c:pt>
                <c:pt idx="3">
                  <c:v>4.566000000000031</c:v>
                </c:pt>
                <c:pt idx="4">
                  <c:v>1.079999999999984</c:v>
                </c:pt>
                <c:pt idx="5">
                  <c:v>1.8179999999999836</c:v>
                </c:pt>
                <c:pt idx="6">
                  <c:v>2.173000000000002</c:v>
                </c:pt>
                <c:pt idx="7">
                  <c:v>5.838999999999999</c:v>
                </c:pt>
                <c:pt idx="8">
                  <c:v>4.644999999999982</c:v>
                </c:pt>
                <c:pt idx="9">
                  <c:v>1.0570000000000164</c:v>
                </c:pt>
                <c:pt idx="10">
                  <c:v>2.6090000000000373</c:v>
                </c:pt>
                <c:pt idx="11">
                  <c:v>0.32099999999996953</c:v>
                </c:pt>
                <c:pt idx="12">
                  <c:v>0.9759999999999991</c:v>
                </c:pt>
                <c:pt idx="13">
                  <c:v>3.237000000000023</c:v>
                </c:pt>
                <c:pt idx="14">
                  <c:v>6.992999999999995</c:v>
                </c:pt>
                <c:pt idx="15">
                  <c:v>1.2799999999999727</c:v>
                </c:pt>
                <c:pt idx="16">
                  <c:v>6.8489999999999895</c:v>
                </c:pt>
                <c:pt idx="17">
                  <c:v>3.9120000000000346</c:v>
                </c:pt>
                <c:pt idx="18">
                  <c:v>4.216000000000008</c:v>
                </c:pt>
                <c:pt idx="19">
                  <c:v>0</c:v>
                </c:pt>
                <c:pt idx="20">
                  <c:v>4.276999999999987</c:v>
                </c:pt>
                <c:pt idx="21">
                  <c:v>1.9800000000000182</c:v>
                </c:pt>
                <c:pt idx="22">
                  <c:v>7.265999999999963</c:v>
                </c:pt>
                <c:pt idx="23">
                  <c:v>4.872000000000014</c:v>
                </c:pt>
                <c:pt idx="24">
                  <c:v>5.144999999999982</c:v>
                </c:pt>
                <c:pt idx="25">
                  <c:v>4.157000000000039</c:v>
                </c:pt>
                <c:pt idx="26">
                  <c:v>4.492999999999995</c:v>
                </c:pt>
                <c:pt idx="27">
                  <c:v>1.8519999999999754</c:v>
                </c:pt>
                <c:pt idx="28">
                  <c:v>6.4570000000000505</c:v>
                </c:pt>
                <c:pt idx="29">
                  <c:v>2.0679999999999836</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3.9839999999999804</c:v>
                </c:pt>
                <c:pt idx="1">
                  <c:v>2.062000000000012</c:v>
                </c:pt>
                <c:pt idx="2">
                  <c:v>3.637999999999977</c:v>
                </c:pt>
                <c:pt idx="3">
                  <c:v>0.3160000000000309</c:v>
                </c:pt>
                <c:pt idx="4">
                  <c:v>0.09300000000001774</c:v>
                </c:pt>
                <c:pt idx="5">
                  <c:v>3.283999999999992</c:v>
                </c:pt>
                <c:pt idx="6">
                  <c:v>6.592999999999961</c:v>
                </c:pt>
                <c:pt idx="7">
                  <c:v>2.979000000000042</c:v>
                </c:pt>
                <c:pt idx="8">
                  <c:v>5.262999999999977</c:v>
                </c:pt>
                <c:pt idx="9">
                  <c:v>0.2939999999999827</c:v>
                </c:pt>
                <c:pt idx="10">
                  <c:v>0.9250000000000114</c:v>
                </c:pt>
                <c:pt idx="11">
                  <c:v>2.083000000000027</c:v>
                </c:pt>
                <c:pt idx="12">
                  <c:v>6.11099999999999</c:v>
                </c:pt>
                <c:pt idx="13">
                  <c:v>3.9470000000000027</c:v>
                </c:pt>
                <c:pt idx="14">
                  <c:v>5.404999999999973</c:v>
                </c:pt>
                <c:pt idx="15">
                  <c:v>5.809000000000026</c:v>
                </c:pt>
                <c:pt idx="16">
                  <c:v>4.252999999999986</c:v>
                </c:pt>
                <c:pt idx="17">
                  <c:v>1.0370000000000346</c:v>
                </c:pt>
                <c:pt idx="18">
                  <c:v>3.725999999999999</c:v>
                </c:pt>
                <c:pt idx="19">
                  <c:v>4.277999999999963</c:v>
                </c:pt>
                <c:pt idx="20">
                  <c:v>3.9890000000000327</c:v>
                </c:pt>
                <c:pt idx="21">
                  <c:v>0.24699999999995725</c:v>
                </c:pt>
                <c:pt idx="22">
                  <c:v>5.840000000000032</c:v>
                </c:pt>
                <c:pt idx="23">
                  <c:v>0.3039999999999736</c:v>
                </c:pt>
                <c:pt idx="24">
                  <c:v>6.597000000000037</c:v>
                </c:pt>
                <c:pt idx="25">
                  <c:v>0.4619999999999891</c:v>
                </c:pt>
                <c:pt idx="26">
                  <c:v>3.791999999999973</c:v>
                </c:pt>
                <c:pt idx="27">
                  <c:v>4.103000000000009</c:v>
                </c:pt>
                <c:pt idx="28">
                  <c:v>2.47199999999998</c:v>
                </c:pt>
                <c:pt idx="29">
                  <c:v>4.343000000000018</c:v>
                </c:pt>
                <c:pt idx="30">
                  <c:v>5.4909999999999854</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2.6970000000000027</c:v>
                </c:pt>
                <c:pt idx="1">
                  <c:v>7.22999999999999</c:v>
                </c:pt>
                <c:pt idx="2">
                  <c:v>5.930000000000007</c:v>
                </c:pt>
                <c:pt idx="3">
                  <c:v>6.008999999999986</c:v>
                </c:pt>
                <c:pt idx="4">
                  <c:v>5.036000000000001</c:v>
                </c:pt>
                <c:pt idx="5">
                  <c:v>6.439000000000021</c:v>
                </c:pt>
                <c:pt idx="6">
                  <c:v>6.902999999999992</c:v>
                </c:pt>
                <c:pt idx="7">
                  <c:v>6.048000000000002</c:v>
                </c:pt>
                <c:pt idx="8">
                  <c:v>2.3079999999999927</c:v>
                </c:pt>
                <c:pt idx="9">
                  <c:v>4.453000000000003</c:v>
                </c:pt>
                <c:pt idx="10">
                  <c:v>2.811000000000007</c:v>
                </c:pt>
                <c:pt idx="11">
                  <c:v>3.633999999999986</c:v>
                </c:pt>
                <c:pt idx="12">
                  <c:v>4.439000000000021</c:v>
                </c:pt>
                <c:pt idx="13">
                  <c:v>3.61099999999999</c:v>
                </c:pt>
                <c:pt idx="14">
                  <c:v>0.36199999999996635</c:v>
                </c:pt>
                <c:pt idx="15">
                  <c:v>1.4910000000000423</c:v>
                </c:pt>
                <c:pt idx="16">
                  <c:v>2.426999999999964</c:v>
                </c:pt>
                <c:pt idx="17">
                  <c:v>3.2870000000000346</c:v>
                </c:pt>
                <c:pt idx="18">
                  <c:v>3.5960000000000036</c:v>
                </c:pt>
                <c:pt idx="19">
                  <c:v>3.11099999999999</c:v>
                </c:pt>
                <c:pt idx="20">
                  <c:v>7.029999999999973</c:v>
                </c:pt>
                <c:pt idx="21">
                  <c:v>3.913000000000011</c:v>
                </c:pt>
                <c:pt idx="22">
                  <c:v>4.78000000000003</c:v>
                </c:pt>
                <c:pt idx="23">
                  <c:v>3.4839999999999804</c:v>
                </c:pt>
                <c:pt idx="24">
                  <c:v>2.3109999999999786</c:v>
                </c:pt>
                <c:pt idx="25">
                  <c:v>0.25600000000002865</c:v>
                </c:pt>
                <c:pt idx="26">
                  <c:v>4.235000000000014</c:v>
                </c:pt>
                <c:pt idx="27">
                  <c:v>1.9839999999999804</c:v>
                </c:pt>
                <c:pt idx="28">
                  <c:v>2.562000000000012</c:v>
                </c:pt>
                <c:pt idx="29">
                  <c:v>0.02199999999999136</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4.49499999999999</c:v>
                </c:pt>
                <c:pt idx="1">
                  <c:v>4.2520000000000095</c:v>
                </c:pt>
                <c:pt idx="2">
                  <c:v>3.4339999999999975</c:v>
                </c:pt>
                <c:pt idx="3">
                  <c:v>0.7150000000000034</c:v>
                </c:pt>
                <c:pt idx="4">
                  <c:v>2.4869999999999948</c:v>
                </c:pt>
                <c:pt idx="5">
                  <c:v>0.13400000000000034</c:v>
                </c:pt>
                <c:pt idx="6">
                  <c:v>6.492000000000004</c:v>
                </c:pt>
                <c:pt idx="7">
                  <c:v>2.9169999999999874</c:v>
                </c:pt>
                <c:pt idx="8">
                  <c:v>4.881000000000014</c:v>
                </c:pt>
                <c:pt idx="9">
                  <c:v>5.307999999999993</c:v>
                </c:pt>
                <c:pt idx="10">
                  <c:v>3.1779999999999973</c:v>
                </c:pt>
                <c:pt idx="11">
                  <c:v>2.640000000000015</c:v>
                </c:pt>
                <c:pt idx="12">
                  <c:v>0</c:v>
                </c:pt>
                <c:pt idx="13">
                  <c:v>4.506</c:v>
                </c:pt>
                <c:pt idx="14">
                  <c:v>0.002999999999985903</c:v>
                </c:pt>
                <c:pt idx="15">
                  <c:v>4.812000000000012</c:v>
                </c:pt>
                <c:pt idx="16">
                  <c:v>0.549999999999983</c:v>
                </c:pt>
                <c:pt idx="17">
                  <c:v>0.6850000000000023</c:v>
                </c:pt>
                <c:pt idx="18">
                  <c:v>4.176000000000016</c:v>
                </c:pt>
                <c:pt idx="19">
                  <c:v>2.423999999999978</c:v>
                </c:pt>
                <c:pt idx="20">
                  <c:v>3.4650000000000034</c:v>
                </c:pt>
                <c:pt idx="21">
                  <c:v>2.5740000000000123</c:v>
                </c:pt>
                <c:pt idx="22">
                  <c:v>3.0679999999999836</c:v>
                </c:pt>
                <c:pt idx="23">
                  <c:v>4.0730000000000075</c:v>
                </c:pt>
                <c:pt idx="24">
                  <c:v>3.3149999999999977</c:v>
                </c:pt>
                <c:pt idx="25">
                  <c:v>0.42600000000001614</c:v>
                </c:pt>
                <c:pt idx="26">
                  <c:v>6.357999999999976</c:v>
                </c:pt>
                <c:pt idx="27">
                  <c:v>4.836000000000013</c:v>
                </c:pt>
                <c:pt idx="28">
                  <c:v>4.300999999999988</c:v>
                </c:pt>
                <c:pt idx="29">
                  <c:v>0.9920000000000186</c:v>
                </c:pt>
                <c:pt idx="30">
                  <c:v>2.9639999999999986</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0.1180000000000021</c:v>
                </c:pt>
                <c:pt idx="1">
                  <c:v>5.5219999999999985</c:v>
                </c:pt>
                <c:pt idx="2">
                  <c:v>1.1480000000000032</c:v>
                </c:pt>
                <c:pt idx="3">
                  <c:v>0.3689999999999998</c:v>
                </c:pt>
                <c:pt idx="4">
                  <c:v>0.1559999999999988</c:v>
                </c:pt>
                <c:pt idx="5">
                  <c:v>0.5899999999999963</c:v>
                </c:pt>
                <c:pt idx="6">
                  <c:v>0.4340000000000046</c:v>
                </c:pt>
                <c:pt idx="7">
                  <c:v>0.8879999999999981</c:v>
                </c:pt>
                <c:pt idx="8">
                  <c:v>0.10900000000000176</c:v>
                </c:pt>
                <c:pt idx="9">
                  <c:v>2.300999999999995</c:v>
                </c:pt>
                <c:pt idx="10">
                  <c:v>0</c:v>
                </c:pt>
                <c:pt idx="11">
                  <c:v>2.987000000000002</c:v>
                </c:pt>
                <c:pt idx="12">
                  <c:v>1.7150000000000034</c:v>
                </c:pt>
                <c:pt idx="13">
                  <c:v>5.353999999999999</c:v>
                </c:pt>
                <c:pt idx="14">
                  <c:v>4.2819999999999965</c:v>
                </c:pt>
                <c:pt idx="15">
                  <c:v>4.019999999999996</c:v>
                </c:pt>
                <c:pt idx="16">
                  <c:v>5.124000000000009</c:v>
                </c:pt>
                <c:pt idx="17">
                  <c:v>1.9779999999999944</c:v>
                </c:pt>
                <c:pt idx="18">
                  <c:v>3.5109999999999957</c:v>
                </c:pt>
                <c:pt idx="19">
                  <c:v>2.6670000000000016</c:v>
                </c:pt>
                <c:pt idx="20">
                  <c:v>3.3329999999999984</c:v>
                </c:pt>
                <c:pt idx="21">
                  <c:v>0.7220000000000084</c:v>
                </c:pt>
                <c:pt idx="22">
                  <c:v>1.1430000000000007</c:v>
                </c:pt>
                <c:pt idx="23">
                  <c:v>2.5900000000000034</c:v>
                </c:pt>
                <c:pt idx="24">
                  <c:v>0</c:v>
                </c:pt>
                <c:pt idx="25">
                  <c:v>4.814999999999998</c:v>
                </c:pt>
                <c:pt idx="26">
                  <c:v>3.2409999999999997</c:v>
                </c:pt>
                <c:pt idx="27">
                  <c:v>1.551000000000002</c:v>
                </c:pt>
                <c:pt idx="28">
                  <c:v>0</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1.377</c:v>
                </c:pt>
                <c:pt idx="1">
                  <c:v>0.8299999999999998</c:v>
                </c:pt>
                <c:pt idx="2">
                  <c:v>3.239</c:v>
                </c:pt>
                <c:pt idx="3">
                  <c:v>3.7110000000000003</c:v>
                </c:pt>
                <c:pt idx="4">
                  <c:v>1.4209999999999994</c:v>
                </c:pt>
                <c:pt idx="5">
                  <c:v>0</c:v>
                </c:pt>
                <c:pt idx="6">
                  <c:v>0.05799999999999983</c:v>
                </c:pt>
                <c:pt idx="7">
                  <c:v>0</c:v>
                </c:pt>
                <c:pt idx="8">
                  <c:v>3.0920000000000005</c:v>
                </c:pt>
                <c:pt idx="9">
                  <c:v>0.8800000000000008</c:v>
                </c:pt>
                <c:pt idx="10">
                  <c:v>0</c:v>
                </c:pt>
                <c:pt idx="11">
                  <c:v>0</c:v>
                </c:pt>
                <c:pt idx="12">
                  <c:v>2.757999999999999</c:v>
                </c:pt>
                <c:pt idx="13">
                  <c:v>0</c:v>
                </c:pt>
                <c:pt idx="14">
                  <c:v>0</c:v>
                </c:pt>
                <c:pt idx="15">
                  <c:v>4.2330000000000005</c:v>
                </c:pt>
                <c:pt idx="16">
                  <c:v>0.047999999999998266</c:v>
                </c:pt>
                <c:pt idx="17">
                  <c:v>3.4860000000000007</c:v>
                </c:pt>
                <c:pt idx="18">
                  <c:v>3.0760000000000005</c:v>
                </c:pt>
                <c:pt idx="19">
                  <c:v>0</c:v>
                </c:pt>
                <c:pt idx="20">
                  <c:v>0.18499999999999872</c:v>
                </c:pt>
                <c:pt idx="21">
                  <c:v>0.5180000000000007</c:v>
                </c:pt>
                <c:pt idx="22">
                  <c:v>0.01600000000000179</c:v>
                </c:pt>
                <c:pt idx="23">
                  <c:v>0.24099999999999966</c:v>
                </c:pt>
                <c:pt idx="24">
                  <c:v>1.4989999999999988</c:v>
                </c:pt>
                <c:pt idx="25">
                  <c:v>0</c:v>
                </c:pt>
                <c:pt idx="26">
                  <c:v>1.0420000000000016</c:v>
                </c:pt>
                <c:pt idx="27">
                  <c:v>3.4990000000000023</c:v>
                </c:pt>
                <c:pt idx="28">
                  <c:v>1.2169999999999987</c:v>
                </c:pt>
                <c:pt idx="29">
                  <c:v>0.3369999999999962</c:v>
                </c:pt>
                <c:pt idx="30">
                  <c:v>3.966000000000001</c:v>
                </c:pt>
              </c:numCache>
            </c:numRef>
          </c:val>
          <c:shape val="box"/>
        </c:ser>
        <c:shape val="box"/>
        <c:axId val="6890290"/>
        <c:axId val="62012611"/>
        <c:axId val="21242588"/>
      </c:bar3DChart>
      <c:catAx>
        <c:axId val="6890290"/>
        <c:scaling>
          <c:orientation val="minMax"/>
        </c:scaling>
        <c:axPos val="b"/>
        <c:delete val="0"/>
        <c:numFmt formatCode="General" sourceLinked="1"/>
        <c:majorTickMark val="out"/>
        <c:minorTickMark val="none"/>
        <c:tickLblPos val="low"/>
        <c:txPr>
          <a:bodyPr vert="horz" rot="0"/>
          <a:lstStyle/>
          <a:p>
            <a:pPr>
              <a:defRPr lang="en-US" cap="none" sz="1200" b="1" i="0" u="none" baseline="0"/>
            </a:pPr>
          </a:p>
        </c:txPr>
        <c:crossAx val="62012611"/>
        <c:crosses val="max"/>
        <c:auto val="1"/>
        <c:lblOffset val="100"/>
        <c:tickLblSkip val="1"/>
        <c:noMultiLvlLbl val="0"/>
      </c:catAx>
      <c:valAx>
        <c:axId val="62012611"/>
        <c:scaling>
          <c:orientation val="minMax"/>
          <c:max val="8"/>
        </c:scaling>
        <c:axPos val="l"/>
        <c:title>
          <c:tx>
            <c:rich>
              <a:bodyPr vert="horz" rot="0" anchor="ctr"/>
              <a:lstStyle/>
              <a:p>
                <a:pPr algn="ctr">
                  <a:defRPr/>
                </a:pPr>
                <a:r>
                  <a:rPr lang="en-US" cap="none" sz="1200" b="1" i="0" u="none" baseline="0"/>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200" b="1" i="0" u="none" baseline="0"/>
            </a:pPr>
          </a:p>
        </c:txPr>
        <c:crossAx val="6890290"/>
        <c:crossesAt val="1"/>
        <c:crossBetween val="between"/>
        <c:dispUnits/>
        <c:majorUnit val="1"/>
        <c:minorUnit val="0.5"/>
      </c:valAx>
      <c:serAx>
        <c:axId val="21242588"/>
        <c:scaling>
          <c:orientation val="minMax"/>
        </c:scaling>
        <c:axPos val="b"/>
        <c:title>
          <c:tx>
            <c:rich>
              <a:bodyPr vert="horz" rot="600000" anchor="ctr"/>
              <a:lstStyle/>
              <a:p>
                <a:pPr algn="ctr">
                  <a:defRPr/>
                </a:pPr>
                <a:r>
                  <a:rPr lang="en-US" cap="none" sz="1100" b="1" i="0" u="none" baseline="0"/>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1200" b="1" i="0" u="none" baseline="0"/>
            </a:pPr>
          </a:p>
        </c:txPr>
        <c:crossAx val="62012611"/>
        <c:crosses val="max"/>
        <c:tickLblSkip val="5"/>
        <c:tickMarkSkip val="1"/>
      </c:serAx>
      <c:spPr>
        <a:solidFill>
          <a:srgbClr val="CCCCFF"/>
        </a:solidFill>
        <a:ln w="3175">
          <a:noFill/>
        </a:ln>
      </c:spPr>
    </c:plotArea>
    <c:legend>
      <c:legendPos val="r"/>
      <c:layout>
        <c:manualLayout>
          <c:xMode val="edge"/>
          <c:yMode val="edge"/>
          <c:x val="0.90275"/>
          <c:y val="0.11275"/>
          <c:w val="0.07825"/>
          <c:h val="0.28275"/>
        </c:manualLayout>
      </c:layout>
      <c:overlay val="0"/>
      <c:txPr>
        <a:bodyPr vert="horz" rot="0"/>
        <a:lstStyle/>
        <a:p>
          <a:pPr>
            <a:defRPr lang="en-US" cap="none" sz="900" b="1" i="0" u="none" baseline="0"/>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DRAAI UREN PER DAG IN 2002
(Model Soles-2, 150 Liter opslagvolume, kollector oppervlak 2,8 m2)</a:t>
            </a:r>
          </a:p>
        </c:rich>
      </c:tx>
      <c:layout/>
      <c:spPr>
        <a:noFill/>
        <a:ln>
          <a:noFill/>
        </a:ln>
      </c:spPr>
    </c:title>
    <c:plotArea>
      <c:layout>
        <c:manualLayout>
          <c:xMode val="edge"/>
          <c:yMode val="edge"/>
          <c:x val="0.0355"/>
          <c:y val="0.1065"/>
          <c:w val="0.8415"/>
          <c:h val="0.8355"/>
        </c:manualLayout>
      </c:layout>
      <c:lineChart>
        <c:grouping val="standard"/>
        <c:varyColors val="0"/>
        <c:ser>
          <c:idx val="0"/>
          <c:order val="0"/>
          <c:tx>
            <c:strRef>
              <c:f>SUMMARY!$B$62:$B$63</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SUMMARY!$B$64:$B$94</c:f>
              <c:numCache>
                <c:ptCount val="31"/>
                <c:pt idx="0">
                  <c:v>3.045</c:v>
                </c:pt>
                <c:pt idx="1">
                  <c:v>2.175</c:v>
                </c:pt>
                <c:pt idx="2">
                  <c:v>4.785</c:v>
                </c:pt>
                <c:pt idx="3">
                  <c:v>5.22</c:v>
                </c:pt>
                <c:pt idx="4">
                  <c:v>3.045</c:v>
                </c:pt>
                <c:pt idx="5">
                  <c:v>0</c:v>
                </c:pt>
                <c:pt idx="6">
                  <c:v>1.74</c:v>
                </c:pt>
                <c:pt idx="7">
                  <c:v>0</c:v>
                </c:pt>
                <c:pt idx="8">
                  <c:v>4.785</c:v>
                </c:pt>
                <c:pt idx="9">
                  <c:v>3.48</c:v>
                </c:pt>
                <c:pt idx="10">
                  <c:v>0.435</c:v>
                </c:pt>
                <c:pt idx="11">
                  <c:v>0</c:v>
                </c:pt>
                <c:pt idx="12">
                  <c:v>3.915</c:v>
                </c:pt>
                <c:pt idx="13">
                  <c:v>0</c:v>
                </c:pt>
                <c:pt idx="14">
                  <c:v>0</c:v>
                </c:pt>
                <c:pt idx="15">
                  <c:v>5.22</c:v>
                </c:pt>
                <c:pt idx="16">
                  <c:v>0.435</c:v>
                </c:pt>
                <c:pt idx="17">
                  <c:v>5.22</c:v>
                </c:pt>
                <c:pt idx="18">
                  <c:v>4.785</c:v>
                </c:pt>
                <c:pt idx="19">
                  <c:v>0</c:v>
                </c:pt>
                <c:pt idx="20">
                  <c:v>1.74</c:v>
                </c:pt>
                <c:pt idx="21">
                  <c:v>2.61</c:v>
                </c:pt>
                <c:pt idx="22">
                  <c:v>0.435</c:v>
                </c:pt>
                <c:pt idx="23">
                  <c:v>1.305</c:v>
                </c:pt>
                <c:pt idx="24">
                  <c:v>3.045</c:v>
                </c:pt>
                <c:pt idx="25">
                  <c:v>0</c:v>
                </c:pt>
                <c:pt idx="26">
                  <c:v>4.785</c:v>
                </c:pt>
                <c:pt idx="27">
                  <c:v>4.785</c:v>
                </c:pt>
                <c:pt idx="28">
                  <c:v>2.175</c:v>
                </c:pt>
                <c:pt idx="29">
                  <c:v>3.34</c:v>
                </c:pt>
                <c:pt idx="30">
                  <c:v>6.847</c:v>
                </c:pt>
              </c:numCache>
            </c:numRef>
          </c:val>
          <c:smooth val="0"/>
        </c:ser>
        <c:ser>
          <c:idx val="1"/>
          <c:order val="1"/>
          <c:tx>
            <c:strRef>
              <c:f>SUMMARY!$C$62:$C$63</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SUMMARY!$C$64:$C$94</c:f>
              <c:numCache>
                <c:ptCount val="31"/>
                <c:pt idx="0">
                  <c:v>2.004</c:v>
                </c:pt>
                <c:pt idx="1">
                  <c:v>7.348000000000001</c:v>
                </c:pt>
                <c:pt idx="2">
                  <c:v>6.847</c:v>
                </c:pt>
                <c:pt idx="3">
                  <c:v>0</c:v>
                </c:pt>
                <c:pt idx="4">
                  <c:v>3.173</c:v>
                </c:pt>
                <c:pt idx="5">
                  <c:v>3.841</c:v>
                </c:pt>
                <c:pt idx="6">
                  <c:v>3.34</c:v>
                </c:pt>
                <c:pt idx="7">
                  <c:v>5.01</c:v>
                </c:pt>
                <c:pt idx="8">
                  <c:v>1.169</c:v>
                </c:pt>
                <c:pt idx="9">
                  <c:v>5.678</c:v>
                </c:pt>
                <c:pt idx="10">
                  <c:v>0</c:v>
                </c:pt>
                <c:pt idx="11">
                  <c:v>4.843</c:v>
                </c:pt>
                <c:pt idx="12">
                  <c:v>5.01</c:v>
                </c:pt>
                <c:pt idx="13">
                  <c:v>8.183</c:v>
                </c:pt>
                <c:pt idx="14">
                  <c:v>7.515</c:v>
                </c:pt>
                <c:pt idx="15">
                  <c:v>6.513000000000001</c:v>
                </c:pt>
                <c:pt idx="16">
                  <c:v>7.348000000000001</c:v>
                </c:pt>
                <c:pt idx="17">
                  <c:v>5.344</c:v>
                </c:pt>
                <c:pt idx="18">
                  <c:v>5.01</c:v>
                </c:pt>
                <c:pt idx="19">
                  <c:v>4.676</c:v>
                </c:pt>
                <c:pt idx="20">
                  <c:v>6.513000000000001</c:v>
                </c:pt>
                <c:pt idx="21">
                  <c:v>2.672</c:v>
                </c:pt>
                <c:pt idx="22">
                  <c:v>3.841</c:v>
                </c:pt>
                <c:pt idx="23">
                  <c:v>5.845</c:v>
                </c:pt>
                <c:pt idx="24">
                  <c:v>0</c:v>
                </c:pt>
                <c:pt idx="25">
                  <c:v>7.682</c:v>
                </c:pt>
                <c:pt idx="26">
                  <c:v>5.511</c:v>
                </c:pt>
                <c:pt idx="27">
                  <c:v>4.008</c:v>
                </c:pt>
              </c:numCache>
            </c:numRef>
          </c:val>
          <c:smooth val="0"/>
        </c:ser>
        <c:ser>
          <c:idx val="2"/>
          <c:order val="2"/>
          <c:tx>
            <c:strRef>
              <c:f>SUMMARY!$D$62:$D$63</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SUMMARY!$D$64:$D$94</c:f>
              <c:numCache>
                <c:ptCount val="31"/>
                <c:pt idx="0">
                  <c:v>6.346</c:v>
                </c:pt>
                <c:pt idx="1">
                  <c:v>7.181</c:v>
                </c:pt>
                <c:pt idx="2">
                  <c:v>6.0120000000000005</c:v>
                </c:pt>
                <c:pt idx="3">
                  <c:v>4.676</c:v>
                </c:pt>
                <c:pt idx="4">
                  <c:v>6.179</c:v>
                </c:pt>
                <c:pt idx="5">
                  <c:v>3.173</c:v>
                </c:pt>
                <c:pt idx="6">
                  <c:v>8.684000000000001</c:v>
                </c:pt>
                <c:pt idx="7">
                  <c:v>4.676</c:v>
                </c:pt>
                <c:pt idx="8">
                  <c:v>6.68</c:v>
                </c:pt>
                <c:pt idx="9">
                  <c:v>7.348000000000001</c:v>
                </c:pt>
                <c:pt idx="10">
                  <c:v>6.0120000000000005</c:v>
                </c:pt>
                <c:pt idx="11">
                  <c:v>5.845</c:v>
                </c:pt>
                <c:pt idx="12">
                  <c:v>0</c:v>
                </c:pt>
                <c:pt idx="13">
                  <c:v>6.847</c:v>
                </c:pt>
                <c:pt idx="14">
                  <c:v>0.334</c:v>
                </c:pt>
                <c:pt idx="15">
                  <c:v>8.851</c:v>
                </c:pt>
                <c:pt idx="16">
                  <c:v>4.008</c:v>
                </c:pt>
                <c:pt idx="17">
                  <c:v>4.008</c:v>
                </c:pt>
                <c:pt idx="18">
                  <c:v>6.346</c:v>
                </c:pt>
                <c:pt idx="19">
                  <c:v>7.014</c:v>
                </c:pt>
                <c:pt idx="20">
                  <c:v>5.678</c:v>
                </c:pt>
                <c:pt idx="21">
                  <c:v>7.014</c:v>
                </c:pt>
                <c:pt idx="22">
                  <c:v>6.346</c:v>
                </c:pt>
                <c:pt idx="23">
                  <c:v>7.348000000000001</c:v>
                </c:pt>
                <c:pt idx="24">
                  <c:v>6.513000000000001</c:v>
                </c:pt>
                <c:pt idx="25">
                  <c:v>2.338</c:v>
                </c:pt>
                <c:pt idx="26">
                  <c:v>8.35</c:v>
                </c:pt>
                <c:pt idx="27">
                  <c:v>7.849</c:v>
                </c:pt>
                <c:pt idx="28">
                  <c:v>7.515</c:v>
                </c:pt>
                <c:pt idx="29">
                  <c:v>4.008</c:v>
                </c:pt>
                <c:pt idx="30">
                  <c:v>4.843</c:v>
                </c:pt>
              </c:numCache>
            </c:numRef>
          </c:val>
          <c:smooth val="0"/>
        </c:ser>
        <c:ser>
          <c:idx val="3"/>
          <c:order val="3"/>
          <c:tx>
            <c:strRef>
              <c:f>SUMMARY!$E$62:$E$63</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SUMMARY!$E$64:$E$94</c:f>
              <c:numCache>
                <c:ptCount val="31"/>
                <c:pt idx="0">
                  <c:v>6.847</c:v>
                </c:pt>
                <c:pt idx="1">
                  <c:v>9.185</c:v>
                </c:pt>
                <c:pt idx="2">
                  <c:v>9.185</c:v>
                </c:pt>
                <c:pt idx="3">
                  <c:v>8.851</c:v>
                </c:pt>
                <c:pt idx="4">
                  <c:v>8.851</c:v>
                </c:pt>
                <c:pt idx="5">
                  <c:v>8.517000000000001</c:v>
                </c:pt>
                <c:pt idx="6">
                  <c:v>8.684000000000001</c:v>
                </c:pt>
                <c:pt idx="7">
                  <c:v>8.35</c:v>
                </c:pt>
                <c:pt idx="8">
                  <c:v>7.348000000000001</c:v>
                </c:pt>
                <c:pt idx="9">
                  <c:v>7.348000000000001</c:v>
                </c:pt>
                <c:pt idx="10">
                  <c:v>5.511</c:v>
                </c:pt>
                <c:pt idx="11">
                  <c:v>8.183</c:v>
                </c:pt>
                <c:pt idx="12">
                  <c:v>7.348000000000001</c:v>
                </c:pt>
                <c:pt idx="13">
                  <c:v>5.01</c:v>
                </c:pt>
                <c:pt idx="14">
                  <c:v>3.0060000000000002</c:v>
                </c:pt>
                <c:pt idx="15">
                  <c:v>6.513000000000001</c:v>
                </c:pt>
                <c:pt idx="16">
                  <c:v>7.181</c:v>
                </c:pt>
                <c:pt idx="17">
                  <c:v>6.68</c:v>
                </c:pt>
                <c:pt idx="18">
                  <c:v>6.68</c:v>
                </c:pt>
                <c:pt idx="19">
                  <c:v>5.845</c:v>
                </c:pt>
                <c:pt idx="20">
                  <c:v>8.684000000000001</c:v>
                </c:pt>
                <c:pt idx="21">
                  <c:v>6.0120000000000005</c:v>
                </c:pt>
                <c:pt idx="22">
                  <c:v>8.35</c:v>
                </c:pt>
                <c:pt idx="23">
                  <c:v>8.016</c:v>
                </c:pt>
                <c:pt idx="24">
                  <c:v>4.509</c:v>
                </c:pt>
                <c:pt idx="25">
                  <c:v>2.672</c:v>
                </c:pt>
                <c:pt idx="26">
                  <c:v>7.348000000000001</c:v>
                </c:pt>
                <c:pt idx="27">
                  <c:v>6.513000000000001</c:v>
                </c:pt>
                <c:pt idx="28">
                  <c:v>6.0120000000000005</c:v>
                </c:pt>
                <c:pt idx="29">
                  <c:v>0.835</c:v>
                </c:pt>
              </c:numCache>
            </c:numRef>
          </c:val>
          <c:smooth val="0"/>
        </c:ser>
        <c:ser>
          <c:idx val="4"/>
          <c:order val="4"/>
          <c:tx>
            <c:strRef>
              <c:f>SUMMARY!$F$62:$F$63</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SUMMARY!$F$64:$F$94</c:f>
              <c:numCache>
                <c:ptCount val="31"/>
                <c:pt idx="0">
                  <c:v>7.348000000000001</c:v>
                </c:pt>
                <c:pt idx="1">
                  <c:v>5.1770000000000005</c:v>
                </c:pt>
                <c:pt idx="2">
                  <c:v>8.016</c:v>
                </c:pt>
                <c:pt idx="3">
                  <c:v>2.1710000000000003</c:v>
                </c:pt>
                <c:pt idx="4">
                  <c:v>0.668</c:v>
                </c:pt>
                <c:pt idx="5">
                  <c:v>7.515</c:v>
                </c:pt>
                <c:pt idx="6">
                  <c:v>9.018</c:v>
                </c:pt>
                <c:pt idx="7">
                  <c:v>7.849</c:v>
                </c:pt>
                <c:pt idx="8">
                  <c:v>6.847</c:v>
                </c:pt>
                <c:pt idx="9">
                  <c:v>0</c:v>
                </c:pt>
                <c:pt idx="10">
                  <c:v>6.346</c:v>
                </c:pt>
                <c:pt idx="11">
                  <c:v>9.185</c:v>
                </c:pt>
                <c:pt idx="12">
                  <c:v>10.187000000000001</c:v>
                </c:pt>
                <c:pt idx="13">
                  <c:v>5.678</c:v>
                </c:pt>
                <c:pt idx="14">
                  <c:v>9.018</c:v>
                </c:pt>
                <c:pt idx="15">
                  <c:v>9.185</c:v>
                </c:pt>
                <c:pt idx="16">
                  <c:v>8.016</c:v>
                </c:pt>
                <c:pt idx="17">
                  <c:v>3.6740000000000004</c:v>
                </c:pt>
                <c:pt idx="18">
                  <c:v>10.855</c:v>
                </c:pt>
                <c:pt idx="19">
                  <c:v>7.348000000000001</c:v>
                </c:pt>
                <c:pt idx="20">
                  <c:v>9.018</c:v>
                </c:pt>
                <c:pt idx="21">
                  <c:v>2.1710000000000003</c:v>
                </c:pt>
                <c:pt idx="22">
                  <c:v>11.022</c:v>
                </c:pt>
                <c:pt idx="23">
                  <c:v>3.841</c:v>
                </c:pt>
                <c:pt idx="24">
                  <c:v>9.352</c:v>
                </c:pt>
                <c:pt idx="25">
                  <c:v>2.338</c:v>
                </c:pt>
                <c:pt idx="26">
                  <c:v>10.187000000000001</c:v>
                </c:pt>
                <c:pt idx="27">
                  <c:v>8.016</c:v>
                </c:pt>
                <c:pt idx="28">
                  <c:v>6.513000000000001</c:v>
                </c:pt>
                <c:pt idx="29">
                  <c:v>8.684000000000001</c:v>
                </c:pt>
                <c:pt idx="30">
                  <c:v>8.517000000000001</c:v>
                </c:pt>
              </c:numCache>
            </c:numRef>
          </c:val>
          <c:smooth val="0"/>
        </c:ser>
        <c:ser>
          <c:idx val="5"/>
          <c:order val="5"/>
          <c:tx>
            <c:strRef>
              <c:f>SUMMARY!$G$62:$G$63</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SUMMARY!$G$64:$G$94</c:f>
              <c:numCache>
                <c:ptCount val="31"/>
                <c:pt idx="0">
                  <c:v>9.352</c:v>
                </c:pt>
                <c:pt idx="1">
                  <c:v>8.851</c:v>
                </c:pt>
                <c:pt idx="2">
                  <c:v>7.181</c:v>
                </c:pt>
                <c:pt idx="3">
                  <c:v>6.3</c:v>
                </c:pt>
                <c:pt idx="4">
                  <c:v>4.1</c:v>
                </c:pt>
                <c:pt idx="5">
                  <c:v>3.66</c:v>
                </c:pt>
                <c:pt idx="6">
                  <c:v>5.5</c:v>
                </c:pt>
                <c:pt idx="7">
                  <c:v>9</c:v>
                </c:pt>
                <c:pt idx="8">
                  <c:v>7</c:v>
                </c:pt>
                <c:pt idx="9">
                  <c:v>7</c:v>
                </c:pt>
                <c:pt idx="10">
                  <c:v>7.515</c:v>
                </c:pt>
                <c:pt idx="11">
                  <c:v>2.004</c:v>
                </c:pt>
                <c:pt idx="12">
                  <c:v>4.175</c:v>
                </c:pt>
                <c:pt idx="13">
                  <c:v>8.35</c:v>
                </c:pt>
                <c:pt idx="14">
                  <c:v>9.352</c:v>
                </c:pt>
                <c:pt idx="15">
                  <c:v>5.511</c:v>
                </c:pt>
                <c:pt idx="16">
                  <c:v>10.688</c:v>
                </c:pt>
                <c:pt idx="17">
                  <c:v>7.515</c:v>
                </c:pt>
                <c:pt idx="18">
                  <c:v>8.851</c:v>
                </c:pt>
                <c:pt idx="19">
                  <c:v>0.501</c:v>
                </c:pt>
                <c:pt idx="20">
                  <c:v>9.519</c:v>
                </c:pt>
                <c:pt idx="21">
                  <c:v>5.1770000000000005</c:v>
                </c:pt>
                <c:pt idx="22">
                  <c:v>9.519</c:v>
                </c:pt>
                <c:pt idx="23">
                  <c:v>8.517000000000001</c:v>
                </c:pt>
                <c:pt idx="24">
                  <c:v>9.018</c:v>
                </c:pt>
                <c:pt idx="25">
                  <c:v>9.519</c:v>
                </c:pt>
                <c:pt idx="26">
                  <c:v>10.02</c:v>
                </c:pt>
                <c:pt idx="27">
                  <c:v>8.684000000000001</c:v>
                </c:pt>
                <c:pt idx="28">
                  <c:v>9.686</c:v>
                </c:pt>
                <c:pt idx="29">
                  <c:v>6.346</c:v>
                </c:pt>
              </c:numCache>
            </c:numRef>
          </c:val>
          <c:smooth val="0"/>
        </c:ser>
        <c:ser>
          <c:idx val="6"/>
          <c:order val="6"/>
          <c:tx>
            <c:strRef>
              <c:f>SUMMARY!$H$62:$H$63</c:f>
              <c:strCache>
                <c:ptCount val="1"/>
                <c:pt idx="0">
                  <c:v>JULI</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SUMMARY!$H$64:$H$94</c:f>
              <c:numCache>
                <c:ptCount val="31"/>
                <c:pt idx="0">
                  <c:v>0</c:v>
                </c:pt>
                <c:pt idx="1">
                  <c:v>6.346</c:v>
                </c:pt>
                <c:pt idx="2">
                  <c:v>3.507</c:v>
                </c:pt>
                <c:pt idx="3">
                  <c:v>10.02</c:v>
                </c:pt>
                <c:pt idx="4">
                  <c:v>5.01</c:v>
                </c:pt>
                <c:pt idx="5">
                  <c:v>6.68</c:v>
                </c:pt>
                <c:pt idx="6">
                  <c:v>6.179</c:v>
                </c:pt>
                <c:pt idx="7">
                  <c:v>7.515</c:v>
                </c:pt>
                <c:pt idx="8">
                  <c:v>5.678</c:v>
                </c:pt>
                <c:pt idx="9">
                  <c:v>7.515</c:v>
                </c:pt>
                <c:pt idx="10">
                  <c:v>9.686</c:v>
                </c:pt>
                <c:pt idx="11">
                  <c:v>3.841</c:v>
                </c:pt>
                <c:pt idx="12">
                  <c:v>8.016</c:v>
                </c:pt>
                <c:pt idx="13">
                  <c:v>7.515</c:v>
                </c:pt>
                <c:pt idx="14">
                  <c:v>10.521</c:v>
                </c:pt>
                <c:pt idx="15">
                  <c:v>10.354000000000001</c:v>
                </c:pt>
                <c:pt idx="16">
                  <c:v>11.189</c:v>
                </c:pt>
                <c:pt idx="17">
                  <c:v>8.183</c:v>
                </c:pt>
                <c:pt idx="18">
                  <c:v>9.686</c:v>
                </c:pt>
                <c:pt idx="19">
                  <c:v>8.684000000000001</c:v>
                </c:pt>
                <c:pt idx="20">
                  <c:v>10.354000000000001</c:v>
                </c:pt>
                <c:pt idx="21">
                  <c:v>9.185</c:v>
                </c:pt>
                <c:pt idx="22">
                  <c:v>5.1770000000000005</c:v>
                </c:pt>
                <c:pt idx="23">
                  <c:v>9.185</c:v>
                </c:pt>
                <c:pt idx="24">
                  <c:v>9.018</c:v>
                </c:pt>
                <c:pt idx="25">
                  <c:v>9.018</c:v>
                </c:pt>
                <c:pt idx="26">
                  <c:v>9.352</c:v>
                </c:pt>
                <c:pt idx="27">
                  <c:v>8.183</c:v>
                </c:pt>
                <c:pt idx="28">
                  <c:v>9.519</c:v>
                </c:pt>
                <c:pt idx="29">
                  <c:v>9.352</c:v>
                </c:pt>
                <c:pt idx="30">
                  <c:v>6.68</c:v>
                </c:pt>
              </c:numCache>
            </c:numRef>
          </c:val>
          <c:smooth val="0"/>
        </c:ser>
        <c:ser>
          <c:idx val="7"/>
          <c:order val="7"/>
          <c:tx>
            <c:strRef>
              <c:f>SUMMARY!$I$62:$I$63</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SUMMARY!$I$64:$I$94</c:f>
              <c:numCache>
                <c:ptCount val="31"/>
                <c:pt idx="0">
                  <c:v>6.346</c:v>
                </c:pt>
                <c:pt idx="1">
                  <c:v>8.016</c:v>
                </c:pt>
                <c:pt idx="2">
                  <c:v>3.841</c:v>
                </c:pt>
                <c:pt idx="3">
                  <c:v>7.515</c:v>
                </c:pt>
                <c:pt idx="4">
                  <c:v>8.517000000000001</c:v>
                </c:pt>
                <c:pt idx="5">
                  <c:v>4.3420000000000005</c:v>
                </c:pt>
                <c:pt idx="6">
                  <c:v>8.851</c:v>
                </c:pt>
                <c:pt idx="7">
                  <c:v>7.682</c:v>
                </c:pt>
                <c:pt idx="8">
                  <c:v>6.68</c:v>
                </c:pt>
                <c:pt idx="9">
                  <c:v>5.344</c:v>
                </c:pt>
                <c:pt idx="10">
                  <c:v>8.35</c:v>
                </c:pt>
                <c:pt idx="11">
                  <c:v>8.183</c:v>
                </c:pt>
                <c:pt idx="12">
                  <c:v>8.35</c:v>
                </c:pt>
                <c:pt idx="13">
                  <c:v>6.847</c:v>
                </c:pt>
                <c:pt idx="14">
                  <c:v>8.35</c:v>
                </c:pt>
                <c:pt idx="15">
                  <c:v>6.346</c:v>
                </c:pt>
                <c:pt idx="16">
                  <c:v>0</c:v>
                </c:pt>
                <c:pt idx="17">
                  <c:v>8.509</c:v>
                </c:pt>
                <c:pt idx="18">
                  <c:v>6.847</c:v>
                </c:pt>
                <c:pt idx="19">
                  <c:v>0</c:v>
                </c:pt>
                <c:pt idx="20">
                  <c:v>1.336</c:v>
                </c:pt>
                <c:pt idx="21">
                  <c:v>8.016</c:v>
                </c:pt>
                <c:pt idx="22">
                  <c:v>5.845</c:v>
                </c:pt>
                <c:pt idx="23">
                  <c:v>6.987</c:v>
                </c:pt>
                <c:pt idx="24">
                  <c:v>5.883</c:v>
                </c:pt>
                <c:pt idx="25">
                  <c:v>4.998</c:v>
                </c:pt>
                <c:pt idx="26">
                  <c:v>6.554</c:v>
                </c:pt>
                <c:pt idx="27">
                  <c:v>7.88</c:v>
                </c:pt>
                <c:pt idx="28">
                  <c:v>8.551</c:v>
                </c:pt>
                <c:pt idx="29">
                  <c:v>6.864</c:v>
                </c:pt>
                <c:pt idx="30">
                  <c:v>7.553</c:v>
                </c:pt>
              </c:numCache>
            </c:numRef>
          </c:val>
          <c:smooth val="0"/>
        </c:ser>
        <c:ser>
          <c:idx val="8"/>
          <c:order val="8"/>
          <c:tx>
            <c:strRef>
              <c:f>SUMMARY!$J$62:$J$63</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SUMMARY!$J$64:$J$94</c:f>
              <c:numCache>
                <c:ptCount val="31"/>
                <c:pt idx="0">
                  <c:v>8.331</c:v>
                </c:pt>
                <c:pt idx="1">
                  <c:v>7.023</c:v>
                </c:pt>
                <c:pt idx="2">
                  <c:v>7.849</c:v>
                </c:pt>
                <c:pt idx="3">
                  <c:v>8.684000000000001</c:v>
                </c:pt>
                <c:pt idx="4">
                  <c:v>8.016</c:v>
                </c:pt>
                <c:pt idx="5">
                  <c:v>3.841</c:v>
                </c:pt>
                <c:pt idx="6">
                  <c:v>5.511</c:v>
                </c:pt>
                <c:pt idx="7">
                  <c:v>5.511</c:v>
                </c:pt>
                <c:pt idx="8">
                  <c:v>7.014</c:v>
                </c:pt>
                <c:pt idx="9">
                  <c:v>2.1710000000000003</c:v>
                </c:pt>
                <c:pt idx="10">
                  <c:v>6.68</c:v>
                </c:pt>
                <c:pt idx="11">
                  <c:v>8.517000000000001</c:v>
                </c:pt>
                <c:pt idx="12">
                  <c:v>8.684000000000001</c:v>
                </c:pt>
                <c:pt idx="13">
                  <c:v>3.34</c:v>
                </c:pt>
                <c:pt idx="14">
                  <c:v>7.849</c:v>
                </c:pt>
                <c:pt idx="15">
                  <c:v>5.511</c:v>
                </c:pt>
                <c:pt idx="16">
                  <c:v>2.1710000000000003</c:v>
                </c:pt>
                <c:pt idx="17">
                  <c:v>5.1770000000000005</c:v>
                </c:pt>
                <c:pt idx="18">
                  <c:v>4.676</c:v>
                </c:pt>
                <c:pt idx="19">
                  <c:v>7.348000000000001</c:v>
                </c:pt>
                <c:pt idx="20">
                  <c:v>3.507</c:v>
                </c:pt>
                <c:pt idx="21">
                  <c:v>6.179</c:v>
                </c:pt>
                <c:pt idx="22">
                  <c:v>7.348000000000001</c:v>
                </c:pt>
                <c:pt idx="23">
                  <c:v>7.682</c:v>
                </c:pt>
                <c:pt idx="24">
                  <c:v>4.008</c:v>
                </c:pt>
                <c:pt idx="25">
                  <c:v>4.509</c:v>
                </c:pt>
                <c:pt idx="26">
                  <c:v>7.014</c:v>
                </c:pt>
                <c:pt idx="27">
                  <c:v>6.513000000000001</c:v>
                </c:pt>
                <c:pt idx="28">
                  <c:v>7.682</c:v>
                </c:pt>
                <c:pt idx="29">
                  <c:v>8.016</c:v>
                </c:pt>
              </c:numCache>
            </c:numRef>
          </c:val>
          <c:smooth val="0"/>
        </c:ser>
        <c:ser>
          <c:idx val="9"/>
          <c:order val="9"/>
          <c:tx>
            <c:strRef>
              <c:f>SUMMARY!$K$62:$K$63</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SUMMARY!$K$64:$K$94</c:f>
              <c:numCache>
                <c:ptCount val="31"/>
                <c:pt idx="0">
                  <c:v>6.346</c:v>
                </c:pt>
                <c:pt idx="1">
                  <c:v>6.513000000000001</c:v>
                </c:pt>
                <c:pt idx="2">
                  <c:v>2.338</c:v>
                </c:pt>
                <c:pt idx="3">
                  <c:v>6.346</c:v>
                </c:pt>
                <c:pt idx="4">
                  <c:v>0.334</c:v>
                </c:pt>
                <c:pt idx="5">
                  <c:v>5.845</c:v>
                </c:pt>
                <c:pt idx="6">
                  <c:v>5.511</c:v>
                </c:pt>
                <c:pt idx="7">
                  <c:v>7.5</c:v>
                </c:pt>
                <c:pt idx="8">
                  <c:v>7</c:v>
                </c:pt>
                <c:pt idx="9">
                  <c:v>7.515</c:v>
                </c:pt>
                <c:pt idx="10">
                  <c:v>7.682</c:v>
                </c:pt>
                <c:pt idx="11">
                  <c:v>0.501</c:v>
                </c:pt>
                <c:pt idx="12">
                  <c:v>4.008</c:v>
                </c:pt>
                <c:pt idx="13">
                  <c:v>0</c:v>
                </c:pt>
                <c:pt idx="14">
                  <c:v>3.173</c:v>
                </c:pt>
                <c:pt idx="15">
                  <c:v>6.68</c:v>
                </c:pt>
                <c:pt idx="16">
                  <c:v>5.845</c:v>
                </c:pt>
                <c:pt idx="17">
                  <c:v>1.67</c:v>
                </c:pt>
                <c:pt idx="18">
                  <c:v>4.509</c:v>
                </c:pt>
                <c:pt idx="19">
                  <c:v>4.175</c:v>
                </c:pt>
                <c:pt idx="20">
                  <c:v>1.169</c:v>
                </c:pt>
                <c:pt idx="21">
                  <c:v>2.338</c:v>
                </c:pt>
                <c:pt idx="22">
                  <c:v>4.676</c:v>
                </c:pt>
                <c:pt idx="23">
                  <c:v>6.346</c:v>
                </c:pt>
                <c:pt idx="24">
                  <c:v>1.002</c:v>
                </c:pt>
                <c:pt idx="25">
                  <c:v>2.004</c:v>
                </c:pt>
                <c:pt idx="26">
                  <c:v>3.841</c:v>
                </c:pt>
                <c:pt idx="27">
                  <c:v>7.682</c:v>
                </c:pt>
                <c:pt idx="28">
                  <c:v>0.501</c:v>
                </c:pt>
                <c:pt idx="29">
                  <c:v>5.01</c:v>
                </c:pt>
                <c:pt idx="30">
                  <c:v>5.845</c:v>
                </c:pt>
              </c:numCache>
            </c:numRef>
          </c:val>
          <c:smooth val="0"/>
        </c:ser>
        <c:ser>
          <c:idx val="10"/>
          <c:order val="10"/>
          <c:tx>
            <c:strRef>
              <c:f>SUMMARY!$L$62:$L$63</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SUMMARY!$L$64:$L$94</c:f>
              <c:numCache>
                <c:ptCount val="31"/>
                <c:pt idx="0">
                  <c:v>0.334</c:v>
                </c:pt>
                <c:pt idx="1">
                  <c:v>7.682</c:v>
                </c:pt>
                <c:pt idx="2">
                  <c:v>5.845</c:v>
                </c:pt>
                <c:pt idx="3">
                  <c:v>4.008</c:v>
                </c:pt>
                <c:pt idx="4">
                  <c:v>3.34</c:v>
                </c:pt>
                <c:pt idx="5">
                  <c:v>2.839</c:v>
                </c:pt>
                <c:pt idx="6">
                  <c:v>4.175</c:v>
                </c:pt>
                <c:pt idx="7">
                  <c:v>0</c:v>
                </c:pt>
                <c:pt idx="8">
                  <c:v>7.014</c:v>
                </c:pt>
                <c:pt idx="9">
                  <c:v>2.338</c:v>
                </c:pt>
                <c:pt idx="10">
                  <c:v>4.676</c:v>
                </c:pt>
                <c:pt idx="11">
                  <c:v>2.338</c:v>
                </c:pt>
                <c:pt idx="12">
                  <c:v>1.169</c:v>
                </c:pt>
                <c:pt idx="13">
                  <c:v>4.676</c:v>
                </c:pt>
                <c:pt idx="14">
                  <c:v>4.175</c:v>
                </c:pt>
                <c:pt idx="15">
                  <c:v>0</c:v>
                </c:pt>
                <c:pt idx="16">
                  <c:v>4.008</c:v>
                </c:pt>
                <c:pt idx="17">
                  <c:v>3.507</c:v>
                </c:pt>
                <c:pt idx="18">
                  <c:v>0</c:v>
                </c:pt>
                <c:pt idx="19">
                  <c:v>4.509</c:v>
                </c:pt>
                <c:pt idx="20">
                  <c:v>0</c:v>
                </c:pt>
                <c:pt idx="21">
                  <c:v>3.173</c:v>
                </c:pt>
                <c:pt idx="22">
                  <c:v>5.01</c:v>
                </c:pt>
                <c:pt idx="23">
                  <c:v>6.346</c:v>
                </c:pt>
                <c:pt idx="24">
                  <c:v>0</c:v>
                </c:pt>
                <c:pt idx="25">
                  <c:v>3.173</c:v>
                </c:pt>
                <c:pt idx="26">
                  <c:v>3.6740000000000004</c:v>
                </c:pt>
                <c:pt idx="27">
                  <c:v>0.167</c:v>
                </c:pt>
                <c:pt idx="28">
                  <c:v>0.501</c:v>
                </c:pt>
                <c:pt idx="29">
                  <c:v>3.34</c:v>
                </c:pt>
              </c:numCache>
            </c:numRef>
          </c:val>
          <c:smooth val="0"/>
        </c:ser>
        <c:ser>
          <c:idx val="11"/>
          <c:order val="11"/>
          <c:tx>
            <c:strRef>
              <c:f>SUMMARY!$M$62:$M$63</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SUMMARY!$A$64:$A$94</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SUMMARY!$M$64:$M$94</c:f>
              <c:numCache>
                <c:ptCount val="31"/>
                <c:pt idx="0">
                  <c:v>0</c:v>
                </c:pt>
                <c:pt idx="1">
                  <c:v>0.167</c:v>
                </c:pt>
                <c:pt idx="2">
                  <c:v>3.841</c:v>
                </c:pt>
                <c:pt idx="3">
                  <c:v>0</c:v>
                </c:pt>
                <c:pt idx="4">
                  <c:v>3.507</c:v>
                </c:pt>
                <c:pt idx="5">
                  <c:v>0</c:v>
                </c:pt>
                <c:pt idx="6">
                  <c:v>0</c:v>
                </c:pt>
                <c:pt idx="7">
                  <c:v>1.8370000000000002</c:v>
                </c:pt>
                <c:pt idx="8">
                  <c:v>0</c:v>
                </c:pt>
                <c:pt idx="9">
                  <c:v>0</c:v>
                </c:pt>
                <c:pt idx="10">
                  <c:v>0</c:v>
                </c:pt>
                <c:pt idx="11">
                  <c:v>0</c:v>
                </c:pt>
                <c:pt idx="12">
                  <c:v>0</c:v>
                </c:pt>
                <c:pt idx="13">
                  <c:v>0</c:v>
                </c:pt>
                <c:pt idx="14">
                  <c:v>0.668</c:v>
                </c:pt>
                <c:pt idx="15">
                  <c:v>0</c:v>
                </c:pt>
                <c:pt idx="16">
                  <c:v>0</c:v>
                </c:pt>
                <c:pt idx="17">
                  <c:v>2.839</c:v>
                </c:pt>
                <c:pt idx="18">
                  <c:v>3.6740000000000004</c:v>
                </c:pt>
                <c:pt idx="19">
                  <c:v>1.169</c:v>
                </c:pt>
                <c:pt idx="20">
                  <c:v>1.67</c:v>
                </c:pt>
                <c:pt idx="21">
                  <c:v>0</c:v>
                </c:pt>
                <c:pt idx="22">
                  <c:v>0</c:v>
                </c:pt>
                <c:pt idx="23">
                  <c:v>1.336</c:v>
                </c:pt>
                <c:pt idx="24">
                  <c:v>2.004</c:v>
                </c:pt>
                <c:pt idx="25">
                  <c:v>1.169</c:v>
                </c:pt>
                <c:pt idx="26">
                  <c:v>1.169</c:v>
                </c:pt>
                <c:pt idx="27">
                  <c:v>0</c:v>
                </c:pt>
                <c:pt idx="28">
                  <c:v>0</c:v>
                </c:pt>
                <c:pt idx="29">
                  <c:v>0</c:v>
                </c:pt>
                <c:pt idx="30">
                  <c:v>3.6071999999999997</c:v>
                </c:pt>
              </c:numCache>
            </c:numRef>
          </c:val>
          <c:smooth val="0"/>
        </c:ser>
        <c:dropLines>
          <c:spPr>
            <a:ln w="3175">
              <a:solidFill/>
            </a:ln>
          </c:spPr>
        </c:dropLines>
        <c:marker val="1"/>
        <c:axId val="56965565"/>
        <c:axId val="42928038"/>
      </c:lineChart>
      <c:catAx>
        <c:axId val="56965565"/>
        <c:scaling>
          <c:orientation val="minMax"/>
        </c:scaling>
        <c:axPos val="b"/>
        <c:title>
          <c:tx>
            <c:rich>
              <a:bodyPr vert="horz" rot="0" anchor="ctr"/>
              <a:lstStyle/>
              <a:p>
                <a:pPr algn="ctr">
                  <a:defRPr/>
                </a:pPr>
                <a:r>
                  <a:rPr lang="en-US" cap="none" sz="12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42928038"/>
        <c:crossesAt val="0"/>
        <c:auto val="1"/>
        <c:lblOffset val="100"/>
        <c:noMultiLvlLbl val="0"/>
      </c:catAx>
      <c:valAx>
        <c:axId val="42928038"/>
        <c:scaling>
          <c:orientation val="minMax"/>
          <c:max val="12"/>
          <c:min val="0"/>
        </c:scaling>
        <c:axPos val="l"/>
        <c:title>
          <c:tx>
            <c:rich>
              <a:bodyPr vert="horz" rot="0" anchor="ctr"/>
              <a:lstStyle/>
              <a:p>
                <a:pPr algn="ctr">
                  <a:defRPr/>
                </a:pPr>
                <a:r>
                  <a:rPr lang="en-US" cap="none" sz="1200" b="1" i="0" u="none" baseline="0">
                    <a:latin typeface="Arial"/>
                    <a:ea typeface="Arial"/>
                    <a:cs typeface="Arial"/>
                  </a:rPr>
                  <a:t>UREN</a:t>
                </a:r>
              </a:p>
            </c:rich>
          </c:tx>
          <c:layout>
            <c:manualLayout>
              <c:xMode val="factor"/>
              <c:yMode val="factor"/>
              <c:x val="0.01125"/>
              <c:y val="0.138"/>
            </c:manualLayout>
          </c:layout>
          <c:overlay val="0"/>
          <c:spPr>
            <a:noFill/>
            <a:ln>
              <a:noFill/>
            </a:ln>
          </c:spPr>
        </c:title>
        <c:majorGridlines/>
        <c:delete val="0"/>
        <c:numFmt formatCode="General" sourceLinked="1"/>
        <c:majorTickMark val="out"/>
        <c:minorTickMark val="none"/>
        <c:tickLblPos val="nextTo"/>
        <c:spPr>
          <a:ln w="3175">
            <a:noFill/>
          </a:ln>
        </c:spPr>
        <c:txPr>
          <a:bodyPr/>
          <a:lstStyle/>
          <a:p>
            <a:pPr>
              <a:defRPr lang="en-US" cap="none" sz="1000" b="1" i="0" u="none" baseline="0">
                <a:latin typeface="Arial"/>
                <a:ea typeface="Arial"/>
                <a:cs typeface="Arial"/>
              </a:defRPr>
            </a:pPr>
          </a:p>
        </c:txPr>
        <c:crossAx val="56965565"/>
        <c:crossesAt val="1"/>
        <c:crossBetween val="between"/>
        <c:dispUnits/>
        <c:majorUnit val="1"/>
      </c:valAx>
      <c:spPr>
        <a:solidFill>
          <a:srgbClr val="C0C0C0"/>
        </a:solidFill>
        <a:ln w="12700">
          <a:solidFill>
            <a:srgbClr val="808080"/>
          </a:solidFill>
        </a:ln>
      </c:spPr>
    </c:plotArea>
    <c:legend>
      <c:legendPos val="r"/>
      <c:layout>
        <c:manualLayout>
          <c:xMode val="edge"/>
          <c:yMode val="edge"/>
          <c:x val="0.872"/>
          <c:y val="0.016"/>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GEMIDDELD DAGELIJKS VERMOGEN  2002
(Model Soles-2, 150 Liter opslagvolume, kollector oppervlak 2,8 m</a:t>
            </a:r>
            <a:r>
              <a:rPr lang="en-US" cap="none" sz="1200" b="1" i="0" u="none" baseline="30000">
                <a:latin typeface="Arial"/>
                <a:ea typeface="Arial"/>
                <a:cs typeface="Arial"/>
              </a:rPr>
              <a:t>2</a:t>
            </a:r>
            <a:r>
              <a:rPr lang="en-US" cap="none" sz="1200" b="1" i="0" u="none" baseline="0">
                <a:latin typeface="Arial"/>
                <a:ea typeface="Arial"/>
                <a:cs typeface="Arial"/>
              </a:rPr>
              <a:t>)</a:t>
            </a:r>
          </a:p>
        </c:rich>
      </c:tx>
      <c:layout/>
      <c:spPr>
        <a:noFill/>
        <a:ln>
          <a:noFill/>
        </a:ln>
      </c:spPr>
    </c:title>
    <c:plotArea>
      <c:layout>
        <c:manualLayout>
          <c:xMode val="edge"/>
          <c:yMode val="edge"/>
          <c:x val="0.0355"/>
          <c:y val="0.10725"/>
          <c:w val="0.85675"/>
          <c:h val="0.83875"/>
        </c:manualLayout>
      </c:layout>
      <c:lineChart>
        <c:grouping val="standard"/>
        <c:varyColors val="0"/>
        <c:ser>
          <c:idx val="1"/>
          <c:order val="0"/>
          <c:tx>
            <c:strRef>
              <c:f>SUMMARY!$B$24:$B$25</c:f>
              <c:strCache>
                <c:ptCount val="1"/>
                <c:pt idx="0">
                  <c:v>JANUARI</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SUMMARY!$B$26:$B$56</c:f>
              <c:numCache>
                <c:ptCount val="31"/>
                <c:pt idx="0">
                  <c:v>0.452</c:v>
                </c:pt>
                <c:pt idx="1">
                  <c:v>0.382</c:v>
                </c:pt>
                <c:pt idx="2">
                  <c:v>0.677</c:v>
                </c:pt>
                <c:pt idx="3">
                  <c:v>0.711</c:v>
                </c:pt>
                <c:pt idx="4">
                  <c:v>0.467</c:v>
                </c:pt>
                <c:pt idx="5">
                  <c:v>0</c:v>
                </c:pt>
                <c:pt idx="6">
                  <c:v>0.033</c:v>
                </c:pt>
                <c:pt idx="7">
                  <c:v>0</c:v>
                </c:pt>
                <c:pt idx="8">
                  <c:v>0.646</c:v>
                </c:pt>
                <c:pt idx="9">
                  <c:v>0.251</c:v>
                </c:pt>
                <c:pt idx="10">
                  <c:v>0.237</c:v>
                </c:pt>
                <c:pt idx="11">
                  <c:v>0</c:v>
                </c:pt>
                <c:pt idx="12">
                  <c:v>0.679</c:v>
                </c:pt>
                <c:pt idx="13">
                  <c:v>0</c:v>
                </c:pt>
                <c:pt idx="14">
                  <c:v>0</c:v>
                </c:pt>
                <c:pt idx="15">
                  <c:v>0.811</c:v>
                </c:pt>
                <c:pt idx="16">
                  <c:v>0.11</c:v>
                </c:pt>
                <c:pt idx="17">
                  <c:v>0.668</c:v>
                </c:pt>
                <c:pt idx="18">
                  <c:v>0.643</c:v>
                </c:pt>
                <c:pt idx="19">
                  <c:v>0</c:v>
                </c:pt>
                <c:pt idx="20">
                  <c:v>0.106</c:v>
                </c:pt>
                <c:pt idx="21">
                  <c:v>0.198</c:v>
                </c:pt>
                <c:pt idx="22">
                  <c:v>0.039</c:v>
                </c:pt>
                <c:pt idx="23">
                  <c:v>0.184</c:v>
                </c:pt>
                <c:pt idx="24">
                  <c:v>0.492</c:v>
                </c:pt>
                <c:pt idx="25">
                  <c:v>0</c:v>
                </c:pt>
                <c:pt idx="26">
                  <c:v>0.218</c:v>
                </c:pt>
                <c:pt idx="27">
                  <c:v>0.731</c:v>
                </c:pt>
                <c:pt idx="28">
                  <c:v>0.56</c:v>
                </c:pt>
                <c:pt idx="29">
                  <c:v>0.101</c:v>
                </c:pt>
                <c:pt idx="30">
                  <c:v>0.579</c:v>
                </c:pt>
              </c:numCache>
            </c:numRef>
          </c:val>
          <c:smooth val="0"/>
        </c:ser>
        <c:ser>
          <c:idx val="0"/>
          <c:order val="1"/>
          <c:tx>
            <c:strRef>
              <c:f>SUMMARY!$C$24:$C$25</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SUMMARY!$C$26:$C$56</c:f>
              <c:numCache>
                <c:ptCount val="31"/>
                <c:pt idx="0">
                  <c:v>0.59</c:v>
                </c:pt>
                <c:pt idx="1">
                  <c:v>0.751</c:v>
                </c:pt>
                <c:pt idx="2">
                  <c:v>0.168</c:v>
                </c:pt>
                <c:pt idx="3">
                  <c:v>0</c:v>
                </c:pt>
                <c:pt idx="4">
                  <c:v>0.049</c:v>
                </c:pt>
                <c:pt idx="5">
                  <c:v>0.154</c:v>
                </c:pt>
                <c:pt idx="6">
                  <c:v>0.13</c:v>
                </c:pt>
                <c:pt idx="7">
                  <c:v>0.177</c:v>
                </c:pt>
                <c:pt idx="8">
                  <c:v>0.093</c:v>
                </c:pt>
                <c:pt idx="9">
                  <c:v>0.45</c:v>
                </c:pt>
                <c:pt idx="10">
                  <c:v>0</c:v>
                </c:pt>
                <c:pt idx="11">
                  <c:v>0.617</c:v>
                </c:pt>
                <c:pt idx="12">
                  <c:v>0.342</c:v>
                </c:pt>
                <c:pt idx="13">
                  <c:v>0.654</c:v>
                </c:pt>
                <c:pt idx="14">
                  <c:v>0.57</c:v>
                </c:pt>
                <c:pt idx="15">
                  <c:v>0.617</c:v>
                </c:pt>
                <c:pt idx="16">
                  <c:v>0.697</c:v>
                </c:pt>
                <c:pt idx="17">
                  <c:v>0.37</c:v>
                </c:pt>
                <c:pt idx="18">
                  <c:v>0.701</c:v>
                </c:pt>
                <c:pt idx="19">
                  <c:v>0.57</c:v>
                </c:pt>
                <c:pt idx="20">
                  <c:v>0.512</c:v>
                </c:pt>
                <c:pt idx="21">
                  <c:v>0.27</c:v>
                </c:pt>
                <c:pt idx="22">
                  <c:v>0.298</c:v>
                </c:pt>
                <c:pt idx="23">
                  <c:v>0.433</c:v>
                </c:pt>
                <c:pt idx="24">
                  <c:v>0</c:v>
                </c:pt>
                <c:pt idx="25">
                  <c:v>0.627</c:v>
                </c:pt>
                <c:pt idx="26">
                  <c:v>0.588</c:v>
                </c:pt>
                <c:pt idx="27">
                  <c:v>0.387</c:v>
                </c:pt>
              </c:numCache>
            </c:numRef>
          </c:val>
          <c:smooth val="1"/>
        </c:ser>
        <c:ser>
          <c:idx val="2"/>
          <c:order val="2"/>
          <c:tx>
            <c:strRef>
              <c:f>SUMMARY!$D$24:$D$25</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SUMMARY!$D$26:$D$56</c:f>
              <c:numCache>
                <c:ptCount val="31"/>
                <c:pt idx="0">
                  <c:v>0.708</c:v>
                </c:pt>
                <c:pt idx="1">
                  <c:v>0.592</c:v>
                </c:pt>
                <c:pt idx="2">
                  <c:v>0.571</c:v>
                </c:pt>
                <c:pt idx="3">
                  <c:v>0.153</c:v>
                </c:pt>
                <c:pt idx="4">
                  <c:v>0.403</c:v>
                </c:pt>
                <c:pt idx="5">
                  <c:v>0.041</c:v>
                </c:pt>
                <c:pt idx="6">
                  <c:v>0.748</c:v>
                </c:pt>
                <c:pt idx="7">
                  <c:v>0.624</c:v>
                </c:pt>
                <c:pt idx="8">
                  <c:v>0.731</c:v>
                </c:pt>
                <c:pt idx="9">
                  <c:v>0.722</c:v>
                </c:pt>
                <c:pt idx="10">
                  <c:v>0.529</c:v>
                </c:pt>
                <c:pt idx="11">
                  <c:v>0.452</c:v>
                </c:pt>
                <c:pt idx="12">
                  <c:v>0</c:v>
                </c:pt>
                <c:pt idx="13">
                  <c:v>0.658</c:v>
                </c:pt>
                <c:pt idx="14">
                  <c:v>0.009</c:v>
                </c:pt>
                <c:pt idx="15">
                  <c:v>0.544</c:v>
                </c:pt>
                <c:pt idx="16">
                  <c:v>0.137</c:v>
                </c:pt>
                <c:pt idx="17">
                  <c:v>0.171</c:v>
                </c:pt>
                <c:pt idx="18">
                  <c:v>0.658</c:v>
                </c:pt>
                <c:pt idx="19">
                  <c:v>0.346</c:v>
                </c:pt>
                <c:pt idx="20">
                  <c:v>0.61</c:v>
                </c:pt>
                <c:pt idx="21">
                  <c:v>0.367</c:v>
                </c:pt>
                <c:pt idx="22">
                  <c:v>0.484</c:v>
                </c:pt>
                <c:pt idx="23">
                  <c:v>0.5534839412084921</c:v>
                </c:pt>
                <c:pt idx="24">
                  <c:v>0.5089820359281436</c:v>
                </c:pt>
                <c:pt idx="25">
                  <c:v>0.18220701454234386</c:v>
                </c:pt>
                <c:pt idx="26">
                  <c:v>0.7614371257485031</c:v>
                </c:pt>
                <c:pt idx="27">
                  <c:v>0.6161294432411772</c:v>
                </c:pt>
                <c:pt idx="28">
                  <c:v>0.5723220226214238</c:v>
                </c:pt>
                <c:pt idx="29">
                  <c:v>0.24750499001996007</c:v>
                </c:pt>
                <c:pt idx="30">
                  <c:v>0.6120173446211027</c:v>
                </c:pt>
              </c:numCache>
            </c:numRef>
          </c:val>
          <c:smooth val="1"/>
        </c:ser>
        <c:ser>
          <c:idx val="3"/>
          <c:order val="3"/>
          <c:tx>
            <c:strRef>
              <c:f>SUMMARY!$E$24:$E$25</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SUMMARY!$E$26:$E$56</c:f>
              <c:numCache>
                <c:ptCount val="31"/>
                <c:pt idx="0">
                  <c:v>0.4438440192785161</c:v>
                </c:pt>
                <c:pt idx="1">
                  <c:v>0.7499183451279259</c:v>
                </c:pt>
                <c:pt idx="2">
                  <c:v>0.6456178551986935</c:v>
                </c:pt>
                <c:pt idx="3">
                  <c:v>0.6789063382668624</c:v>
                </c:pt>
                <c:pt idx="4">
                  <c:v>0.5689752570331035</c:v>
                </c:pt>
                <c:pt idx="5">
                  <c:v>0.7560173770106844</c:v>
                </c:pt>
                <c:pt idx="6">
                  <c:v>0.7949101796407184</c:v>
                </c:pt>
                <c:pt idx="7">
                  <c:v>0.724311377245509</c:v>
                </c:pt>
                <c:pt idx="8">
                  <c:v>0.3140990745781165</c:v>
                </c:pt>
                <c:pt idx="9">
                  <c:v>0.606015242242787</c:v>
                </c:pt>
                <c:pt idx="10">
                  <c:v>0.5100707675557975</c:v>
                </c:pt>
                <c:pt idx="11">
                  <c:v>0.4440914090186973</c:v>
                </c:pt>
                <c:pt idx="12">
                  <c:v>0.604109961894393</c:v>
                </c:pt>
                <c:pt idx="13">
                  <c:v>0.7207584830339321</c:v>
                </c:pt>
                <c:pt idx="14">
                  <c:v>0.12042581503659347</c:v>
                </c:pt>
                <c:pt idx="15">
                  <c:v>0.22892676186089359</c:v>
                </c:pt>
                <c:pt idx="16">
                  <c:v>0.3379752123659657</c:v>
                </c:pt>
                <c:pt idx="17">
                  <c:v>0.49206586826347304</c:v>
                </c:pt>
                <c:pt idx="18">
                  <c:v>0.5383233532934131</c:v>
                </c:pt>
                <c:pt idx="19">
                  <c:v>0.5322497861420017</c:v>
                </c:pt>
                <c:pt idx="20">
                  <c:v>0.8095347766006448</c:v>
                </c:pt>
                <c:pt idx="21">
                  <c:v>0.6508649367930804</c:v>
                </c:pt>
                <c:pt idx="22">
                  <c:v>0.5724550898203593</c:v>
                </c:pt>
                <c:pt idx="23">
                  <c:v>0.43463073852295414</c:v>
                </c:pt>
                <c:pt idx="24">
                  <c:v>0.5125304945664227</c:v>
                </c:pt>
                <c:pt idx="25">
                  <c:v>0.09580838323353293</c:v>
                </c:pt>
                <c:pt idx="26">
                  <c:v>0.5763473053892214</c:v>
                </c:pt>
                <c:pt idx="27">
                  <c:v>0.30462152617841237</c:v>
                </c:pt>
                <c:pt idx="28">
                  <c:v>0.4261477045908183</c:v>
                </c:pt>
                <c:pt idx="29">
                  <c:v>0.026347305389221552</c:v>
                </c:pt>
              </c:numCache>
            </c:numRef>
          </c:val>
          <c:smooth val="0"/>
        </c:ser>
        <c:ser>
          <c:idx val="4"/>
          <c:order val="4"/>
          <c:tx>
            <c:strRef>
              <c:f>SUMMARY!$F$24:$F$25</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SUMMARY!$F$26:$F$56</c:f>
              <c:numCache>
                <c:ptCount val="31"/>
                <c:pt idx="0">
                  <c:v>0.542188350571584</c:v>
                </c:pt>
                <c:pt idx="1">
                  <c:v>0.39830017384585664</c:v>
                </c:pt>
                <c:pt idx="2">
                  <c:v>0.4538423153692615</c:v>
                </c:pt>
                <c:pt idx="3">
                  <c:v>0.14555504375863654</c:v>
                </c:pt>
                <c:pt idx="4">
                  <c:v>0.13922155688622756</c:v>
                </c:pt>
                <c:pt idx="5">
                  <c:v>0.4369926813040585</c:v>
                </c:pt>
                <c:pt idx="6">
                  <c:v>0.7310933688179196</c:v>
                </c:pt>
                <c:pt idx="7">
                  <c:v>0.37953879475092367</c:v>
                </c:pt>
                <c:pt idx="8">
                  <c:v>0.7436833649773623</c:v>
                </c:pt>
                <c:pt idx="9">
                  <c:v>0</c:v>
                </c:pt>
                <c:pt idx="10">
                  <c:v>0.13551843681058934</c:v>
                </c:pt>
                <c:pt idx="11">
                  <c:v>0.2340772999455634</c:v>
                </c:pt>
                <c:pt idx="12">
                  <c:v>0.5996858741533326</c:v>
                </c:pt>
                <c:pt idx="13">
                  <c:v>0.6951391334977104</c:v>
                </c:pt>
                <c:pt idx="14">
                  <c:v>0.5993568418718118</c:v>
                </c:pt>
                <c:pt idx="15">
                  <c:v>0.6324442025040827</c:v>
                </c:pt>
                <c:pt idx="16">
                  <c:v>0.5305638722554891</c:v>
                </c:pt>
                <c:pt idx="17">
                  <c:v>0.2822536744692433</c:v>
                </c:pt>
                <c:pt idx="18">
                  <c:v>0.3432519576232151</c:v>
                </c:pt>
                <c:pt idx="19">
                  <c:v>0.5821992378878605</c:v>
                </c:pt>
                <c:pt idx="20">
                  <c:v>0.4423375471279663</c:v>
                </c:pt>
                <c:pt idx="21">
                  <c:v>0.11377245508982034</c:v>
                </c:pt>
                <c:pt idx="22">
                  <c:v>0.5298493921248412</c:v>
                </c:pt>
                <c:pt idx="23">
                  <c:v>0.07914605571465763</c:v>
                </c:pt>
                <c:pt idx="24">
                  <c:v>0.7054106073567151</c:v>
                </c:pt>
                <c:pt idx="25">
                  <c:v>0.19760479041916168</c:v>
                </c:pt>
                <c:pt idx="26">
                  <c:v>0.37223912830077543</c:v>
                </c:pt>
                <c:pt idx="27">
                  <c:v>0.5118512974051896</c:v>
                </c:pt>
                <c:pt idx="28">
                  <c:v>0.37954859511745737</c:v>
                </c:pt>
                <c:pt idx="29">
                  <c:v>0.500115154306771</c:v>
                </c:pt>
                <c:pt idx="30">
                  <c:v>0.6447105788423153</c:v>
                </c:pt>
              </c:numCache>
            </c:numRef>
          </c:val>
          <c:smooth val="0"/>
        </c:ser>
        <c:ser>
          <c:idx val="5"/>
          <c:order val="5"/>
          <c:tx>
            <c:strRef>
              <c:f>SUMMARY!$G$24:$G$25</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SUMMARY!$G$26:$G$56</c:f>
              <c:numCache>
                <c:ptCount val="31"/>
                <c:pt idx="0">
                  <c:v>0.5931351582549187</c:v>
                </c:pt>
                <c:pt idx="1">
                  <c:v>0.5525929273528415</c:v>
                </c:pt>
                <c:pt idx="2">
                  <c:v>0.4484055145522908</c:v>
                </c:pt>
                <c:pt idx="3">
                  <c:v>0.422</c:v>
                </c:pt>
                <c:pt idx="4">
                  <c:v>0.324</c:v>
                </c:pt>
                <c:pt idx="5">
                  <c:v>0.346</c:v>
                </c:pt>
                <c:pt idx="6">
                  <c:v>0.39509090909090905</c:v>
                </c:pt>
                <c:pt idx="7">
                  <c:v>0.6487777777777778</c:v>
                </c:pt>
                <c:pt idx="8">
                  <c:v>0.6635714285714286</c:v>
                </c:pt>
                <c:pt idx="9">
                  <c:v>0.6635714285714286</c:v>
                </c:pt>
                <c:pt idx="10">
                  <c:v>0.34717232202262144</c:v>
                </c:pt>
                <c:pt idx="11">
                  <c:v>0.16017964071856286</c:v>
                </c:pt>
                <c:pt idx="12">
                  <c:v>0.21365269461077843</c:v>
                </c:pt>
                <c:pt idx="13">
                  <c:v>0.39772455089820363</c:v>
                </c:pt>
                <c:pt idx="14">
                  <c:v>0.747754491017964</c:v>
                </c:pt>
                <c:pt idx="15">
                  <c:v>0.2322627472328071</c:v>
                </c:pt>
                <c:pt idx="16">
                  <c:v>0.6408121257485029</c:v>
                </c:pt>
                <c:pt idx="17">
                  <c:v>0.5205588822355289</c:v>
                </c:pt>
                <c:pt idx="18">
                  <c:v>0.4763303581516212</c:v>
                </c:pt>
                <c:pt idx="19">
                  <c:v>0.07584830339321356</c:v>
                </c:pt>
                <c:pt idx="20">
                  <c:v>0.471793255594075</c:v>
                </c:pt>
                <c:pt idx="21">
                  <c:v>0.3337840448135986</c:v>
                </c:pt>
                <c:pt idx="22">
                  <c:v>0.7633154743145288</c:v>
                </c:pt>
                <c:pt idx="23">
                  <c:v>0.5720324057766818</c:v>
                </c:pt>
                <c:pt idx="24">
                  <c:v>0.570525615435795</c:v>
                </c:pt>
                <c:pt idx="25">
                  <c:v>0.4367055362958294</c:v>
                </c:pt>
                <c:pt idx="26">
                  <c:v>0.44840319361277436</c:v>
                </c:pt>
                <c:pt idx="27">
                  <c:v>0.21326577614002762</c:v>
                </c:pt>
                <c:pt idx="28">
                  <c:v>0.6666322527359075</c:v>
                </c:pt>
                <c:pt idx="29">
                  <c:v>0.3258745666561613</c:v>
                </c:pt>
              </c:numCache>
            </c:numRef>
          </c:val>
          <c:smooth val="0"/>
        </c:ser>
        <c:ser>
          <c:idx val="6"/>
          <c:order val="6"/>
          <c:tx>
            <c:strRef>
              <c:f>SUMMARY!$H$24:$H$25</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SUMMARY!$H$26:$H$56</c:f>
              <c:numCache>
                <c:ptCount val="31"/>
                <c:pt idx="0">
                  <c:v>0</c:v>
                </c:pt>
                <c:pt idx="1">
                  <c:v>0.4149070280491648</c:v>
                </c:pt>
                <c:pt idx="2">
                  <c:v>0.08725406330196749</c:v>
                </c:pt>
                <c:pt idx="3">
                  <c:v>0.5343313373253492</c:v>
                </c:pt>
                <c:pt idx="4">
                  <c:v>0.1337325349301397</c:v>
                </c:pt>
                <c:pt idx="5">
                  <c:v>0.37814371257485024</c:v>
                </c:pt>
                <c:pt idx="6">
                  <c:v>0.2019744295193397</c:v>
                </c:pt>
                <c:pt idx="7">
                  <c:v>0.5335994677312041</c:v>
                </c:pt>
                <c:pt idx="8">
                  <c:v>0.46882705177879536</c:v>
                </c:pt>
                <c:pt idx="9">
                  <c:v>0.19281437125748502</c:v>
                </c:pt>
                <c:pt idx="10">
                  <c:v>0.485339665496593</c:v>
                </c:pt>
                <c:pt idx="11">
                  <c:v>0.3012236396771674</c:v>
                </c:pt>
                <c:pt idx="12">
                  <c:v>0.3627744510978044</c:v>
                </c:pt>
                <c:pt idx="13">
                  <c:v>0.33865602129075184</c:v>
                </c:pt>
                <c:pt idx="14">
                  <c:v>0.6077369071381047</c:v>
                </c:pt>
                <c:pt idx="15">
                  <c:v>0.6084604983581224</c:v>
                </c:pt>
                <c:pt idx="16">
                  <c:v>0.460452229868621</c:v>
                </c:pt>
                <c:pt idx="17">
                  <c:v>0.42111694977392156</c:v>
                </c:pt>
                <c:pt idx="18">
                  <c:v>0.4707825727854636</c:v>
                </c:pt>
                <c:pt idx="19">
                  <c:v>0.6336941501612159</c:v>
                </c:pt>
                <c:pt idx="20">
                  <c:v>0.3872899362565192</c:v>
                </c:pt>
                <c:pt idx="21">
                  <c:v>0.5566684812193794</c:v>
                </c:pt>
                <c:pt idx="22">
                  <c:v>0.21054664863820743</c:v>
                </c:pt>
                <c:pt idx="23">
                  <c:v>0.4979858464888405</c:v>
                </c:pt>
                <c:pt idx="24">
                  <c:v>0.4514304723885562</c:v>
                </c:pt>
                <c:pt idx="25">
                  <c:v>0.6285207363051674</c:v>
                </c:pt>
                <c:pt idx="26">
                  <c:v>0.6892643284858854</c:v>
                </c:pt>
                <c:pt idx="27">
                  <c:v>0.656605157032873</c:v>
                </c:pt>
                <c:pt idx="28">
                  <c:v>0.5805231641979199</c:v>
                </c:pt>
                <c:pt idx="29">
                  <c:v>0.4759409751924722</c:v>
                </c:pt>
                <c:pt idx="30">
                  <c:v>0.362125748502994</c:v>
                </c:pt>
              </c:numCache>
            </c:numRef>
          </c:val>
          <c:smooth val="0"/>
        </c:ser>
        <c:ser>
          <c:idx val="7"/>
          <c:order val="7"/>
          <c:tx>
            <c:strRef>
              <c:f>SUMMARY!$I$24:$I$25</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SUMMARY!$I$26:$I$56</c:f>
              <c:numCache>
                <c:ptCount val="31"/>
                <c:pt idx="0">
                  <c:v>0.1705011030570438</c:v>
                </c:pt>
                <c:pt idx="1">
                  <c:v>0.6407185628742514</c:v>
                </c:pt>
                <c:pt idx="2">
                  <c:v>0.5134079666753449</c:v>
                </c:pt>
                <c:pt idx="3">
                  <c:v>0.4493679308050565</c:v>
                </c:pt>
                <c:pt idx="4">
                  <c:v>0.1859809792180345</c:v>
                </c:pt>
                <c:pt idx="5">
                  <c:v>0.39682174113311836</c:v>
                </c:pt>
                <c:pt idx="6">
                  <c:v>0.5879561631454072</c:v>
                </c:pt>
                <c:pt idx="7">
                  <c:v>0.41343400156209315</c:v>
                </c:pt>
                <c:pt idx="8">
                  <c:v>0.4029940119760479</c:v>
                </c:pt>
                <c:pt idx="9">
                  <c:v>0.4172904191616766</c:v>
                </c:pt>
                <c:pt idx="10">
                  <c:v>0.43005988023952096</c:v>
                </c:pt>
                <c:pt idx="11">
                  <c:v>0.3799340095319565</c:v>
                </c:pt>
                <c:pt idx="12">
                  <c:v>0.6044311377245509</c:v>
                </c:pt>
                <c:pt idx="13">
                  <c:v>0.5070833941872352</c:v>
                </c:pt>
                <c:pt idx="14">
                  <c:v>0.5641916167664671</c:v>
                </c:pt>
                <c:pt idx="15">
                  <c:v>0.5861960289946422</c:v>
                </c:pt>
                <c:pt idx="16">
                  <c:v>0</c:v>
                </c:pt>
                <c:pt idx="17">
                  <c:v>0.585</c:v>
                </c:pt>
                <c:pt idx="18">
                  <c:v>0.4864904337666131</c:v>
                </c:pt>
                <c:pt idx="19">
                  <c:v>0.002</c:v>
                </c:pt>
                <c:pt idx="20">
                  <c:v>0.06212574850299401</c:v>
                </c:pt>
                <c:pt idx="21">
                  <c:v>0.4665668662674651</c:v>
                </c:pt>
                <c:pt idx="22">
                  <c:v>0.3640718562874251</c:v>
                </c:pt>
                <c:pt idx="23">
                  <c:v>0.367</c:v>
                </c:pt>
                <c:pt idx="24">
                  <c:v>0.225</c:v>
                </c:pt>
                <c:pt idx="25">
                  <c:v>0.498</c:v>
                </c:pt>
                <c:pt idx="26">
                  <c:v>0.523</c:v>
                </c:pt>
                <c:pt idx="27">
                  <c:v>0.486</c:v>
                </c:pt>
                <c:pt idx="28">
                  <c:v>0.356</c:v>
                </c:pt>
                <c:pt idx="29">
                  <c:v>0.448</c:v>
                </c:pt>
                <c:pt idx="30">
                  <c:v>0.533</c:v>
                </c:pt>
              </c:numCache>
            </c:numRef>
          </c:val>
          <c:smooth val="0"/>
        </c:ser>
        <c:ser>
          <c:idx val="8"/>
          <c:order val="8"/>
          <c:tx>
            <c:strRef>
              <c:f>SUMMARY!$J$24:$J$25</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SUMMARY!$J$26:$J$56</c:f>
              <c:numCache>
                <c:ptCount val="31"/>
                <c:pt idx="0">
                  <c:v>0.356</c:v>
                </c:pt>
                <c:pt idx="1">
                  <c:v>0.416</c:v>
                </c:pt>
                <c:pt idx="2">
                  <c:v>0.5575232513696012</c:v>
                </c:pt>
                <c:pt idx="3">
                  <c:v>0.5671349608475356</c:v>
                </c:pt>
                <c:pt idx="4">
                  <c:v>0.5152195608782436</c:v>
                </c:pt>
                <c:pt idx="5">
                  <c:v>0.3259567820879979</c:v>
                </c:pt>
                <c:pt idx="6">
                  <c:v>0.23244420250408274</c:v>
                </c:pt>
                <c:pt idx="7">
                  <c:v>0.5291235710397387</c:v>
                </c:pt>
                <c:pt idx="8">
                  <c:v>0.36341602509267174</c:v>
                </c:pt>
                <c:pt idx="9">
                  <c:v>0.05527406725011515</c:v>
                </c:pt>
                <c:pt idx="10">
                  <c:v>0.3244011976047904</c:v>
                </c:pt>
                <c:pt idx="11">
                  <c:v>0.7494422918868144</c:v>
                </c:pt>
                <c:pt idx="12">
                  <c:v>0.6074389682174113</c:v>
                </c:pt>
                <c:pt idx="13">
                  <c:v>0.20508982035928142</c:v>
                </c:pt>
                <c:pt idx="14">
                  <c:v>0.8091476621225634</c:v>
                </c:pt>
                <c:pt idx="15">
                  <c:v>0.40464525494465614</c:v>
                </c:pt>
                <c:pt idx="16">
                  <c:v>0.10133578995854443</c:v>
                </c:pt>
                <c:pt idx="17">
                  <c:v>0.10450067606722038</c:v>
                </c:pt>
                <c:pt idx="18">
                  <c:v>0.21129170230966637</c:v>
                </c:pt>
                <c:pt idx="19">
                  <c:v>0.39779531845400107</c:v>
                </c:pt>
                <c:pt idx="20">
                  <c:v>0.22526375819788994</c:v>
                </c:pt>
                <c:pt idx="21">
                  <c:v>0.5216054377731024</c:v>
                </c:pt>
                <c:pt idx="22">
                  <c:v>0.6506532389765922</c:v>
                </c:pt>
                <c:pt idx="23">
                  <c:v>0.616636292632127</c:v>
                </c:pt>
                <c:pt idx="24">
                  <c:v>0.20758483033932135</c:v>
                </c:pt>
                <c:pt idx="25">
                  <c:v>0.5375914836992681</c:v>
                </c:pt>
                <c:pt idx="26">
                  <c:v>0.3450242372398061</c:v>
                </c:pt>
                <c:pt idx="27">
                  <c:v>0.2774451097804391</c:v>
                </c:pt>
                <c:pt idx="28">
                  <c:v>0.5572767508461338</c:v>
                </c:pt>
                <c:pt idx="29">
                  <c:v>0.6566866267465069</c:v>
                </c:pt>
              </c:numCache>
            </c:numRef>
          </c:val>
          <c:smooth val="0"/>
        </c:ser>
        <c:ser>
          <c:idx val="9"/>
          <c:order val="9"/>
          <c:tx>
            <c:strRef>
              <c:f>SUMMARY!$K$24:$K$25</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SUMMARY!$K$26:$K$56</c:f>
              <c:numCache>
                <c:ptCount val="31"/>
                <c:pt idx="0">
                  <c:v>0.454144342893161</c:v>
                </c:pt>
                <c:pt idx="1">
                  <c:v>0.17257792108091508</c:v>
                </c:pt>
                <c:pt idx="2">
                  <c:v>0.05303678357570572</c:v>
                </c:pt>
                <c:pt idx="3">
                  <c:v>0.5614560352978253</c:v>
                </c:pt>
                <c:pt idx="4">
                  <c:v>0.02994011976047904</c:v>
                </c:pt>
                <c:pt idx="5">
                  <c:v>0.6030795551753635</c:v>
                </c:pt>
                <c:pt idx="6">
                  <c:v>0.37579386681183086</c:v>
                </c:pt>
                <c:pt idx="7">
                  <c:v>0.6713333333333333</c:v>
                </c:pt>
                <c:pt idx="8">
                  <c:v>0.5842857142857143</c:v>
                </c:pt>
                <c:pt idx="9">
                  <c:v>0.49088489687292075</c:v>
                </c:pt>
                <c:pt idx="10">
                  <c:v>0.5706847175214788</c:v>
                </c:pt>
                <c:pt idx="11">
                  <c:v>0</c:v>
                </c:pt>
                <c:pt idx="12">
                  <c:v>0.012974051896207584</c:v>
                </c:pt>
                <c:pt idx="13">
                  <c:v>0</c:v>
                </c:pt>
                <c:pt idx="14">
                  <c:v>0.03939489442168295</c:v>
                </c:pt>
                <c:pt idx="15">
                  <c:v>0.05404191616766467</c:v>
                </c:pt>
                <c:pt idx="16">
                  <c:v>0.5146278870829768</c:v>
                </c:pt>
                <c:pt idx="17">
                  <c:v>0.25389221556886227</c:v>
                </c:pt>
                <c:pt idx="18">
                  <c:v>0.3754712796628964</c:v>
                </c:pt>
                <c:pt idx="19">
                  <c:v>0.35592814371257486</c:v>
                </c:pt>
                <c:pt idx="20">
                  <c:v>0.1146278870829769</c:v>
                </c:pt>
                <c:pt idx="21">
                  <c:v>0.05389221556886228</c:v>
                </c:pt>
                <c:pt idx="22">
                  <c:v>0.21364414029084688</c:v>
                </c:pt>
                <c:pt idx="23">
                  <c:v>0.45950204853450993</c:v>
                </c:pt>
                <c:pt idx="24">
                  <c:v>0.054890219560878244</c:v>
                </c:pt>
                <c:pt idx="25">
                  <c:v>0.15369261477045906</c:v>
                </c:pt>
                <c:pt idx="26">
                  <c:v>0.21895339755272064</c:v>
                </c:pt>
                <c:pt idx="27">
                  <c:v>0.3896120801874512</c:v>
                </c:pt>
                <c:pt idx="28">
                  <c:v>0.09181636726546907</c:v>
                </c:pt>
                <c:pt idx="29">
                  <c:v>0.5435129740518961</c:v>
                </c:pt>
                <c:pt idx="30">
                  <c:v>0.6263473053892215</c:v>
                </c:pt>
              </c:numCache>
            </c:numRef>
          </c:val>
          <c:smooth val="0"/>
        </c:ser>
        <c:ser>
          <c:idx val="10"/>
          <c:order val="10"/>
          <c:tx>
            <c:strRef>
              <c:f>SUMMARY!$L$24:$L$25</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SUMMARY!$L$26:$L$56</c:f>
              <c:numCache>
                <c:ptCount val="31"/>
                <c:pt idx="0">
                  <c:v>0.04191616766467066</c:v>
                </c:pt>
                <c:pt idx="1">
                  <c:v>0.2608695652173913</c:v>
                </c:pt>
                <c:pt idx="2">
                  <c:v>0.566809238665526</c:v>
                </c:pt>
                <c:pt idx="3">
                  <c:v>0.5843313373253493</c:v>
                </c:pt>
                <c:pt idx="4">
                  <c:v>0.32754491017964066</c:v>
                </c:pt>
                <c:pt idx="5">
                  <c:v>0.38922155688622756</c:v>
                </c:pt>
                <c:pt idx="6">
                  <c:v>0.5291017964071857</c:v>
                </c:pt>
                <c:pt idx="7">
                  <c:v>0</c:v>
                </c:pt>
                <c:pt idx="8">
                  <c:v>0.2791559737667522</c:v>
                </c:pt>
                <c:pt idx="9">
                  <c:v>0.05389221556886228</c:v>
                </c:pt>
                <c:pt idx="10">
                  <c:v>0.41488451668092385</c:v>
                </c:pt>
                <c:pt idx="11">
                  <c:v>0.02737382378100941</c:v>
                </c:pt>
                <c:pt idx="12">
                  <c:v>0.18049615055603077</c:v>
                </c:pt>
                <c:pt idx="13">
                  <c:v>0.35286569717707444</c:v>
                </c:pt>
                <c:pt idx="14">
                  <c:v>0.26179640718562874</c:v>
                </c:pt>
                <c:pt idx="15">
                  <c:v>0</c:v>
                </c:pt>
                <c:pt idx="16">
                  <c:v>0.2707085828343313</c:v>
                </c:pt>
                <c:pt idx="17">
                  <c:v>0.3159395494724836</c:v>
                </c:pt>
                <c:pt idx="18">
                  <c:v>0</c:v>
                </c:pt>
                <c:pt idx="19">
                  <c:v>0.2286538035041029</c:v>
                </c:pt>
                <c:pt idx="20">
                  <c:v>0</c:v>
                </c:pt>
                <c:pt idx="21">
                  <c:v>0.14686416640403402</c:v>
                </c:pt>
                <c:pt idx="22">
                  <c:v>0.522754491017964</c:v>
                </c:pt>
                <c:pt idx="23">
                  <c:v>0.5195398676331547</c:v>
                </c:pt>
                <c:pt idx="24">
                  <c:v>0</c:v>
                </c:pt>
                <c:pt idx="25">
                  <c:v>0.28805546801134574</c:v>
                </c:pt>
                <c:pt idx="26">
                  <c:v>0.39765922700054435</c:v>
                </c:pt>
                <c:pt idx="27">
                  <c:v>0</c:v>
                </c:pt>
                <c:pt idx="28">
                  <c:v>0.04191616766467066</c:v>
                </c:pt>
                <c:pt idx="29">
                  <c:v>0.21407185628742514</c:v>
                </c:pt>
              </c:numCache>
            </c:numRef>
          </c:val>
          <c:smooth val="0"/>
        </c:ser>
        <c:ser>
          <c:idx val="11"/>
          <c:order val="11"/>
          <c:tx>
            <c:strRef>
              <c:f>SUMMARY!$M$24:$M$25</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SUMMARY!$A$26:$A$56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SUMMARY!$M$26:$M$56</c:f>
              <c:numCache>
                <c:ptCount val="31"/>
                <c:pt idx="0">
                  <c:v>0</c:v>
                </c:pt>
                <c:pt idx="1">
                  <c:v>0.03592814371257485</c:v>
                </c:pt>
                <c:pt idx="2">
                  <c:v>0.5384014579536579</c:v>
                </c:pt>
                <c:pt idx="3">
                  <c:v>0</c:v>
                </c:pt>
                <c:pt idx="4">
                  <c:v>0.40633019674935844</c:v>
                </c:pt>
                <c:pt idx="5">
                  <c:v>0</c:v>
                </c:pt>
                <c:pt idx="6">
                  <c:v>0</c:v>
                </c:pt>
                <c:pt idx="7">
                  <c:v>0.15242242787152965</c:v>
                </c:pt>
                <c:pt idx="8">
                  <c:v>0</c:v>
                </c:pt>
                <c:pt idx="9">
                  <c:v>0</c:v>
                </c:pt>
                <c:pt idx="10">
                  <c:v>0</c:v>
                </c:pt>
                <c:pt idx="11">
                  <c:v>0</c:v>
                </c:pt>
                <c:pt idx="12">
                  <c:v>0</c:v>
                </c:pt>
                <c:pt idx="13">
                  <c:v>0</c:v>
                </c:pt>
                <c:pt idx="14">
                  <c:v>0.10179640718562874</c:v>
                </c:pt>
                <c:pt idx="15">
                  <c:v>0</c:v>
                </c:pt>
                <c:pt idx="16">
                  <c:v>0</c:v>
                </c:pt>
                <c:pt idx="17">
                  <c:v>0.35575907009510394</c:v>
                </c:pt>
                <c:pt idx="18">
                  <c:v>0.4567229178007621</c:v>
                </c:pt>
                <c:pt idx="19">
                  <c:v>0.09837467921300257</c:v>
                </c:pt>
                <c:pt idx="20">
                  <c:v>0.3461077844311377</c:v>
                </c:pt>
                <c:pt idx="21">
                  <c:v>0</c:v>
                </c:pt>
                <c:pt idx="22">
                  <c:v>0</c:v>
                </c:pt>
                <c:pt idx="23">
                  <c:v>0.10179640718562874</c:v>
                </c:pt>
                <c:pt idx="24">
                  <c:v>0.05888223552894212</c:v>
                </c:pt>
                <c:pt idx="25">
                  <c:v>0.16424294268605646</c:v>
                </c:pt>
                <c:pt idx="26">
                  <c:v>0.04362703165098374</c:v>
                </c:pt>
                <c:pt idx="27">
                  <c:v>0</c:v>
                </c:pt>
                <c:pt idx="28">
                  <c:v>0</c:v>
                </c:pt>
                <c:pt idx="29">
                  <c:v>0</c:v>
                </c:pt>
                <c:pt idx="30">
                  <c:v>0.05778305140870332</c:v>
                </c:pt>
              </c:numCache>
            </c:numRef>
          </c:val>
          <c:smooth val="0"/>
        </c:ser>
        <c:dropLines>
          <c:spPr>
            <a:ln w="3175">
              <a:solidFill/>
            </a:ln>
          </c:spPr>
        </c:dropLines>
        <c:marker val="1"/>
        <c:axId val="50808023"/>
        <c:axId val="54619024"/>
      </c:lineChart>
      <c:catAx>
        <c:axId val="50808023"/>
        <c:scaling>
          <c:orientation val="minMax"/>
        </c:scaling>
        <c:axPos val="b"/>
        <c:title>
          <c:tx>
            <c:rich>
              <a:bodyPr vert="horz" rot="0" anchor="ctr"/>
              <a:lstStyle/>
              <a:p>
                <a:pPr algn="ctr">
                  <a:defRPr/>
                </a:pPr>
                <a:r>
                  <a:rPr lang="en-US" cap="none" sz="1200" b="1" i="0" u="none" baseline="0">
                    <a:latin typeface="Arial"/>
                    <a:ea typeface="Arial"/>
                    <a:cs typeface="Arial"/>
                  </a:rPr>
                  <a:t>DAY</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54619024"/>
        <c:crosses val="autoZero"/>
        <c:auto val="1"/>
        <c:lblOffset val="100"/>
        <c:noMultiLvlLbl val="0"/>
      </c:catAx>
      <c:valAx>
        <c:axId val="54619024"/>
        <c:scaling>
          <c:orientation val="minMax"/>
          <c:max val="1.5"/>
          <c:min val="0"/>
        </c:scaling>
        <c:axPos val="l"/>
        <c:title>
          <c:tx>
            <c:rich>
              <a:bodyPr vert="horz" rot="0" anchor="ctr"/>
              <a:lstStyle/>
              <a:p>
                <a:pPr algn="ctr">
                  <a:defRPr/>
                </a:pPr>
                <a:r>
                  <a:rPr lang="en-US" cap="none" sz="1400" b="1" i="0" u="none" baseline="0">
                    <a:latin typeface="Arial"/>
                    <a:ea typeface="Arial"/>
                    <a:cs typeface="Arial"/>
                  </a:rPr>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0808023"/>
        <c:crossesAt val="1"/>
        <c:crossBetween val="between"/>
        <c:dispUnits/>
        <c:majorUnit val="0.1"/>
        <c:minorUnit val="0.02"/>
      </c:valAx>
      <c:spPr>
        <a:solidFill>
          <a:srgbClr val="C0C0C0"/>
        </a:solidFill>
        <a:ln w="12700">
          <a:solidFill>
            <a:srgbClr val="808080"/>
          </a:solidFill>
        </a:ln>
      </c:spPr>
    </c:plotArea>
    <c:legend>
      <c:legendPos val="r"/>
      <c:layout>
        <c:manualLayout>
          <c:xMode val="edge"/>
          <c:yMode val="edge"/>
          <c:x val="0.80075"/>
          <c:y val="0.014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GEMIDDELD MAANDELIJKS  VERMOGEN (kW)
SOLES-2, 2,8 m</a:t>
            </a:r>
            <a:r>
              <a:rPr lang="en-US" cap="none" sz="1200" b="1" i="0" u="none" baseline="30000">
                <a:latin typeface="Arial"/>
                <a:ea typeface="Arial"/>
                <a:cs typeface="Arial"/>
              </a:rPr>
              <a:t>2</a:t>
            </a:r>
            <a:r>
              <a:rPr lang="en-US" cap="none" sz="1200" b="1" i="0" u="none" baseline="0">
                <a:latin typeface="Arial"/>
                <a:ea typeface="Arial"/>
                <a:cs typeface="Arial"/>
              </a:rPr>
              <a:t>, 150 liter
2002</a:t>
            </a:r>
          </a:p>
        </c:rich>
      </c:tx>
      <c:layout>
        <c:manualLayout>
          <c:xMode val="factor"/>
          <c:yMode val="factor"/>
          <c:x val="0"/>
          <c:y val="-0.004"/>
        </c:manualLayout>
      </c:layout>
      <c:spPr>
        <a:noFill/>
        <a:ln>
          <a:noFill/>
        </a:ln>
      </c:spPr>
    </c:title>
    <c:plotArea>
      <c:layout>
        <c:manualLayout>
          <c:xMode val="edge"/>
          <c:yMode val="edge"/>
          <c:x val="0.0355"/>
          <c:y val="0.13"/>
          <c:w val="0.95375"/>
          <c:h val="0.8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SUMMARY!$B$58:$M$58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SUMMARY!$B$59:$M$59</c:f>
              <c:numCache>
                <c:ptCount val="12"/>
                <c:pt idx="0">
                  <c:v>0.3217741935483872</c:v>
                </c:pt>
                <c:pt idx="1">
                  <c:v>0.38625</c:v>
                </c:pt>
                <c:pt idx="2">
                  <c:v>0.4616801263848758</c:v>
                </c:pt>
                <c:pt idx="3">
                  <c:v>0.5073633581724247</c:v>
                </c:pt>
                <c:pt idx="4">
                  <c:v>0.42198360590665795</c:v>
                </c:pt>
                <c:pt idx="5">
                  <c:v>0.45572577938589254</c:v>
                </c:pt>
                <c:pt idx="6">
                  <c:v>0.42568656094406276</c:v>
                </c:pt>
                <c:pt idx="7">
                  <c:v>0.40814915651215955</c:v>
                </c:pt>
                <c:pt idx="8">
                  <c:v>0.4142982956408708</c:v>
                </c:pt>
                <c:pt idx="9">
                  <c:v>0.2822563873329222</c:v>
                </c:pt>
                <c:pt idx="10">
                  <c:v>0.24054741789641101</c:v>
                </c:pt>
                <c:pt idx="11">
                  <c:v>0.10833710270820704</c:v>
                </c:pt>
              </c:numCache>
            </c:numRef>
          </c:val>
        </c:ser>
        <c:axId val="21809169"/>
        <c:axId val="62064794"/>
      </c:barChart>
      <c:catAx>
        <c:axId val="21809169"/>
        <c:scaling>
          <c:orientation val="minMax"/>
        </c:scaling>
        <c:axPos val="b"/>
        <c:delete val="0"/>
        <c:numFmt formatCode="General" sourceLinked="1"/>
        <c:majorTickMark val="out"/>
        <c:minorTickMark val="none"/>
        <c:tickLblPos val="nextTo"/>
        <c:crossAx val="62064794"/>
        <c:crosses val="autoZero"/>
        <c:auto val="1"/>
        <c:lblOffset val="100"/>
        <c:noMultiLvlLbl val="0"/>
      </c:catAx>
      <c:valAx>
        <c:axId val="62064794"/>
        <c:scaling>
          <c:orientation val="minMax"/>
          <c:max val="0.6"/>
        </c:scaling>
        <c:axPos val="l"/>
        <c:title>
          <c:tx>
            <c:rich>
              <a:bodyPr vert="horz" rot="0" anchor="ctr"/>
              <a:lstStyle/>
              <a:p>
                <a:pPr algn="ctr">
                  <a:defRPr/>
                </a:pPr>
                <a:r>
                  <a:rPr lang="en-US" cap="none" sz="1075" b="1" i="0" u="none" baseline="0">
                    <a:latin typeface="Arial"/>
                    <a:ea typeface="Arial"/>
                    <a:cs typeface="Arial"/>
                  </a:rPr>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2180916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JANUARI 2002</a:t>
            </a:r>
          </a:p>
        </c:rich>
      </c:tx>
      <c:layout>
        <c:manualLayout>
          <c:xMode val="factor"/>
          <c:yMode val="factor"/>
          <c:x val="-0.0015"/>
          <c:y val="-0.00125"/>
        </c:manualLayout>
      </c:layout>
      <c:spPr>
        <a:noFill/>
        <a:ln>
          <a:noFill/>
        </a:ln>
      </c:spPr>
    </c:title>
    <c:plotArea>
      <c:layout>
        <c:manualLayout>
          <c:xMode val="edge"/>
          <c:yMode val="edge"/>
          <c:x val="0.0345"/>
          <c:y val="0.10575"/>
          <c:w val="0.95525"/>
          <c:h val="0.840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1.377</c:v>
                </c:pt>
                <c:pt idx="1">
                  <c:v>0.8299999999999998</c:v>
                </c:pt>
                <c:pt idx="2">
                  <c:v>3.239</c:v>
                </c:pt>
                <c:pt idx="3">
                  <c:v>3.7110000000000003</c:v>
                </c:pt>
                <c:pt idx="4">
                  <c:v>1.4209999999999994</c:v>
                </c:pt>
                <c:pt idx="5">
                  <c:v>0</c:v>
                </c:pt>
                <c:pt idx="6">
                  <c:v>0.05799999999999983</c:v>
                </c:pt>
                <c:pt idx="7">
                  <c:v>0</c:v>
                </c:pt>
                <c:pt idx="8">
                  <c:v>3.0920000000000005</c:v>
                </c:pt>
                <c:pt idx="9">
                  <c:v>0.8800000000000008</c:v>
                </c:pt>
                <c:pt idx="10">
                  <c:v>0</c:v>
                </c:pt>
                <c:pt idx="11">
                  <c:v>0</c:v>
                </c:pt>
                <c:pt idx="12">
                  <c:v>2.757999999999999</c:v>
                </c:pt>
                <c:pt idx="13">
                  <c:v>0</c:v>
                </c:pt>
                <c:pt idx="14">
                  <c:v>0</c:v>
                </c:pt>
                <c:pt idx="15">
                  <c:v>4.2330000000000005</c:v>
                </c:pt>
                <c:pt idx="16">
                  <c:v>0.047999999999998266</c:v>
                </c:pt>
                <c:pt idx="17">
                  <c:v>3.4860000000000007</c:v>
                </c:pt>
                <c:pt idx="18">
                  <c:v>3.0760000000000005</c:v>
                </c:pt>
                <c:pt idx="19">
                  <c:v>0</c:v>
                </c:pt>
                <c:pt idx="20">
                  <c:v>0.18499999999999872</c:v>
                </c:pt>
                <c:pt idx="21">
                  <c:v>0.5180000000000007</c:v>
                </c:pt>
                <c:pt idx="22">
                  <c:v>0.01600000000000179</c:v>
                </c:pt>
                <c:pt idx="23">
                  <c:v>0.24099999999999966</c:v>
                </c:pt>
                <c:pt idx="24">
                  <c:v>1.4989999999999988</c:v>
                </c:pt>
                <c:pt idx="25">
                  <c:v>0</c:v>
                </c:pt>
                <c:pt idx="26">
                  <c:v>1.0420000000000016</c:v>
                </c:pt>
                <c:pt idx="27">
                  <c:v>3.4990000000000023</c:v>
                </c:pt>
                <c:pt idx="28">
                  <c:v>1.2169999999999987</c:v>
                </c:pt>
                <c:pt idx="29">
                  <c:v>0.3369999999999962</c:v>
                </c:pt>
                <c:pt idx="30">
                  <c:v>3.966000000000001</c:v>
                </c:pt>
              </c:numCache>
            </c:numRef>
          </c:val>
        </c:ser>
        <c:axId val="21712235"/>
        <c:axId val="61192388"/>
      </c:barChart>
      <c:catAx>
        <c:axId val="21712235"/>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1192388"/>
        <c:crosses val="autoZero"/>
        <c:auto val="1"/>
        <c:lblOffset val="100"/>
        <c:noMultiLvlLbl val="0"/>
      </c:catAx>
      <c:valAx>
        <c:axId val="61192388"/>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21712235"/>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25"/>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0.7275</cdr:x>
      <cdr:y>0.20825</cdr:y>
    </cdr:from>
    <cdr:to>
      <cdr:x>0.7395</cdr:x>
      <cdr:y>0.29025</cdr:y>
    </cdr:to>
    <cdr:sp>
      <cdr:nvSpPr>
        <cdr:cNvPr id="1" name="TextBox 1"/>
        <cdr:cNvSpPr txBox="1">
          <a:spLocks noChangeArrowheads="1"/>
        </cdr:cNvSpPr>
      </cdr:nvSpPr>
      <cdr:spPr>
        <a:xfrm>
          <a:off x="6762750" y="1190625"/>
          <a:ext cx="114300" cy="466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0.20825</cdr:y>
    </cdr:from>
    <cdr:to>
      <cdr:x>0.9345</cdr:x>
      <cdr:y>0.36075</cdr:y>
    </cdr:to>
    <cdr:sp>
      <cdr:nvSpPr>
        <cdr:cNvPr id="2" name="TextBox 2"/>
        <cdr:cNvSpPr txBox="1">
          <a:spLocks noChangeArrowheads="1"/>
        </cdr:cNvSpPr>
      </cdr:nvSpPr>
      <cdr:spPr>
        <a:xfrm>
          <a:off x="6048375" y="1190625"/>
          <a:ext cx="2647950" cy="8763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0.145</cdr:y>
    </cdr:from>
    <cdr:to>
      <cdr:x>0.484</cdr:x>
      <cdr:y>0.18925</cdr:y>
    </cdr:to>
    <cdr:sp>
      <cdr:nvSpPr>
        <cdr:cNvPr id="1" name="TextBox 1"/>
        <cdr:cNvSpPr txBox="1">
          <a:spLocks noChangeArrowheads="1"/>
        </cdr:cNvSpPr>
      </cdr:nvSpPr>
      <cdr:spPr>
        <a:xfrm>
          <a:off x="1190625" y="828675"/>
          <a:ext cx="3314700" cy="2571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Het gemiddeld aantal draaiuren is: 5,202</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0.13825</cdr:y>
    </cdr:from>
    <cdr:to>
      <cdr:x>0.462</cdr:x>
      <cdr:y>0.432</cdr:y>
    </cdr:to>
    <cdr:sp>
      <cdr:nvSpPr>
        <cdr:cNvPr id="1" name="TextBox 1"/>
        <cdr:cNvSpPr txBox="1">
          <a:spLocks noChangeArrowheads="1"/>
        </cdr:cNvSpPr>
      </cdr:nvSpPr>
      <cdr:spPr>
        <a:xfrm>
          <a:off x="962025" y="790575"/>
          <a:ext cx="3333750" cy="16859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WattPeakActual=WPA=0,811 kWatt)
Het gemiddelde DAGvermogen tot heden is: 0,368 kW
Dit is 0,1314 kW/m2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0.64625</cdr:x>
      <cdr:y>0.14875</cdr:y>
    </cdr:from>
    <cdr:to>
      <cdr:x>0.97175</cdr:x>
      <cdr:y>0.34925</cdr:y>
    </cdr:to>
    <cdr:sp>
      <cdr:nvSpPr>
        <cdr:cNvPr id="1" name="TextBox 1"/>
        <cdr:cNvSpPr txBox="1">
          <a:spLocks noChangeArrowheads="1"/>
        </cdr:cNvSpPr>
      </cdr:nvSpPr>
      <cdr:spPr>
        <a:xfrm>
          <a:off x="6010275" y="847725"/>
          <a:ext cx="3028950" cy="1152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1000" b="0" i="0" u="none" baseline="30000">
              <a:latin typeface="Arial"/>
              <a:ea typeface="Arial"/>
              <a:cs typeface="Arial"/>
            </a:rPr>
            <a:t>2</a:t>
          </a:r>
          <a:r>
            <a:rPr lang="en-US" cap="none" sz="1000"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0.76475</cdr:x>
      <cdr:y>0.29525</cdr:y>
    </cdr:from>
    <cdr:to>
      <cdr:x>0.83625</cdr:x>
      <cdr:y>0.36525</cdr:y>
    </cdr:to>
    <cdr:sp>
      <cdr:nvSpPr>
        <cdr:cNvPr id="1" name="TextBox 1"/>
        <cdr:cNvSpPr txBox="1">
          <a:spLocks noChangeArrowheads="1"/>
        </cdr:cNvSpPr>
      </cdr:nvSpPr>
      <cdr:spPr>
        <a:xfrm>
          <a:off x="7115175" y="1685925"/>
          <a:ext cx="666750" cy="400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0.61225</cdr:x>
      <cdr:y>0.251</cdr:y>
    </cdr:from>
    <cdr:to>
      <cdr:x>0.941</cdr:x>
      <cdr:y>0.3995</cdr:y>
    </cdr:to>
    <cdr:sp>
      <cdr:nvSpPr>
        <cdr:cNvPr id="2" name="TextBox 2"/>
        <cdr:cNvSpPr txBox="1">
          <a:spLocks noChangeArrowheads="1"/>
        </cdr:cNvSpPr>
      </cdr:nvSpPr>
      <cdr:spPr>
        <a:xfrm>
          <a:off x="5695950" y="1428750"/>
          <a:ext cx="3057525" cy="8477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0.326</cdr:y>
    </cdr:from>
    <cdr:to>
      <cdr:x>0.99125</cdr:x>
      <cdr:y>0.3265</cdr:y>
    </cdr:to>
    <cdr:sp>
      <cdr:nvSpPr>
        <cdr:cNvPr id="1" name="Line 1"/>
        <cdr:cNvSpPr>
          <a:spLocks/>
        </cdr:cNvSpPr>
      </cdr:nvSpPr>
      <cdr:spPr>
        <a:xfrm>
          <a:off x="533400" y="1857375"/>
          <a:ext cx="868680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0.2755</cdr:y>
    </cdr:from>
    <cdr:to>
      <cdr:x>0.28675</cdr:x>
      <cdr:y>0.31425</cdr:y>
    </cdr:to>
    <cdr:sp>
      <cdr:nvSpPr>
        <cdr:cNvPr id="2" name="TextBox 2"/>
        <cdr:cNvSpPr txBox="1">
          <a:spLocks noChangeArrowheads="1"/>
        </cdr:cNvSpPr>
      </cdr:nvSpPr>
      <cdr:spPr>
        <a:xfrm>
          <a:off x="590550" y="1571625"/>
          <a:ext cx="2076450" cy="2190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3 GigaJoule waarde op jaarbasis</a:t>
          </a:r>
        </a:p>
      </cdr:txBody>
    </cdr:sp>
  </cdr:relSizeAnchor>
  <cdr:relSizeAnchor xmlns:cdr="http://schemas.openxmlformats.org/drawingml/2006/chartDrawing">
    <cdr:from>
      <cdr:x>0.013</cdr:x>
      <cdr:y>0.0775</cdr:y>
    </cdr:from>
    <cdr:to>
      <cdr:x>0.1125</cdr:x>
      <cdr:y>0.12475</cdr:y>
    </cdr:to>
    <cdr:sp>
      <cdr:nvSpPr>
        <cdr:cNvPr id="3" name="TextBox 3"/>
        <cdr:cNvSpPr txBox="1">
          <a:spLocks noChangeArrowheads="1"/>
        </cdr:cNvSpPr>
      </cdr:nvSpPr>
      <cdr:spPr>
        <a:xfrm>
          <a:off x="114300" y="438150"/>
          <a:ext cx="92392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kWh/m</a:t>
          </a:r>
          <a:r>
            <a:rPr lang="en-US" cap="none" sz="1000" b="1" i="0" u="none" baseline="30000">
              <a:latin typeface="Arial"/>
              <a:ea typeface="Arial"/>
              <a:cs typeface="Arial"/>
            </a:rPr>
            <a:t>2</a:t>
          </a:r>
          <a:r>
            <a:rPr lang="en-US" cap="none" sz="1000" b="1" i="0" u="none" baseline="0">
              <a:latin typeface="Arial"/>
              <a:ea typeface="Arial"/>
              <a:cs typeface="Arial"/>
            </a:rPr>
            <a:t>/dag</a:t>
          </a:r>
        </a:p>
      </cdr:txBody>
    </cdr:sp>
  </cdr:relSizeAnchor>
  <cdr:relSizeAnchor xmlns:cdr="http://schemas.openxmlformats.org/drawingml/2006/chartDrawing">
    <cdr:from>
      <cdr:x>0.159</cdr:x>
      <cdr:y>0.51425</cdr:y>
    </cdr:from>
    <cdr:to>
      <cdr:x>0.4155</cdr:x>
      <cdr:y>0.80275</cdr:y>
    </cdr:to>
    <cdr:sp>
      <cdr:nvSpPr>
        <cdr:cNvPr id="4" name="TextBox 4"/>
        <cdr:cNvSpPr txBox="1">
          <a:spLocks noChangeArrowheads="1"/>
        </cdr:cNvSpPr>
      </cdr:nvSpPr>
      <cdr:spPr>
        <a:xfrm>
          <a:off x="1476375" y="2943225"/>
          <a:ext cx="2390775" cy="16478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Dit is de gemiddelde dagelijkse momentele hoeveelheid energie, die de kollector per m</a:t>
          </a:r>
          <a:r>
            <a:rPr lang="en-US" cap="none" sz="1100" b="1" i="0" u="none" baseline="30000">
              <a:latin typeface="Arial"/>
              <a:ea typeface="Arial"/>
              <a:cs typeface="Arial"/>
            </a:rPr>
            <a:t>2</a:t>
          </a:r>
          <a:r>
            <a:rPr lang="en-US" cap="none" sz="1100" b="1" i="0" u="none" baseline="0">
              <a:latin typeface="Arial"/>
              <a:ea typeface="Arial"/>
              <a:cs typeface="Arial"/>
            </a:rPr>
            <a:t> levert.
Vermenigvuldigd met het kollector oppervlak (2,8 m</a:t>
          </a:r>
          <a:r>
            <a:rPr lang="en-US" cap="none" sz="1100" b="1" i="0" u="none" baseline="30000">
              <a:latin typeface="Arial"/>
              <a:ea typeface="Arial"/>
              <a:cs typeface="Arial"/>
            </a:rPr>
            <a:t>2</a:t>
          </a:r>
          <a:r>
            <a:rPr lang="en-US" cap="none" sz="1100" b="1" i="0" u="none" baseline="0">
              <a:latin typeface="Arial"/>
              <a:ea typeface="Arial"/>
              <a:cs typeface="Arial"/>
            </a:rPr>
            <a:t>) en 365 dagen, levert dit de jaaropbrengst in kWh op. 3 GJ= 0,8154 kWh/m</a:t>
          </a:r>
          <a:r>
            <a:rPr lang="en-US" cap="none" sz="1100" b="1" i="0" u="none" baseline="30000">
              <a:latin typeface="Arial"/>
              <a:ea typeface="Arial"/>
              <a:cs typeface="Arial"/>
            </a:rPr>
            <a:t>2</a:t>
          </a:r>
          <a:r>
            <a:rPr lang="en-US" cap="none" sz="1100"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0.286</cdr:y>
    </cdr:from>
    <cdr:to>
      <cdr:x>0.9875</cdr:x>
      <cdr:y>0.286</cdr:y>
    </cdr:to>
    <cdr:sp>
      <cdr:nvSpPr>
        <cdr:cNvPr id="1" name="Line 2"/>
        <cdr:cNvSpPr>
          <a:spLocks/>
        </cdr:cNvSpPr>
      </cdr:nvSpPr>
      <cdr:spPr>
        <a:xfrm>
          <a:off x="695325" y="1628775"/>
          <a:ext cx="84963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0.58925</cdr:x>
      <cdr:y>0.3005</cdr:y>
    </cdr:from>
    <cdr:to>
      <cdr:x>0.9575</cdr:x>
      <cdr:y>0.32925</cdr:y>
    </cdr:to>
    <cdr:sp>
      <cdr:nvSpPr>
        <cdr:cNvPr id="2" name="TextBox 3"/>
        <cdr:cNvSpPr txBox="1">
          <a:spLocks noChangeArrowheads="1"/>
        </cdr:cNvSpPr>
      </cdr:nvSpPr>
      <cdr:spPr>
        <a:xfrm>
          <a:off x="5476875" y="1714500"/>
          <a:ext cx="3429000" cy="161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 SUBSIDIABELE (E 700) ENERGIEOPBRENGST</a:t>
          </a:r>
        </a:p>
      </cdr:txBody>
    </cdr:sp>
  </cdr:relSizeAnchor>
  <cdr:relSizeAnchor xmlns:cdr="http://schemas.openxmlformats.org/drawingml/2006/chartDrawing">
    <cdr:from>
      <cdr:x>0.07475</cdr:x>
      <cdr:y>0.4185</cdr:y>
    </cdr:from>
    <cdr:to>
      <cdr:x>0.9875</cdr:x>
      <cdr:y>0.41925</cdr:y>
    </cdr:to>
    <cdr:sp>
      <cdr:nvSpPr>
        <cdr:cNvPr id="3" name="Line 6"/>
        <cdr:cNvSpPr>
          <a:spLocks/>
        </cdr:cNvSpPr>
      </cdr:nvSpPr>
      <cdr:spPr>
        <a:xfrm>
          <a:off x="695325" y="2390775"/>
          <a:ext cx="8496300"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0.10325</cdr:x>
      <cdr:y>0.404</cdr:y>
    </cdr:from>
    <cdr:to>
      <cdr:x>0.32425</cdr:x>
      <cdr:y>0.42625</cdr:y>
    </cdr:to>
    <cdr:sp>
      <cdr:nvSpPr>
        <cdr:cNvPr id="4" name="TextBox 7"/>
        <cdr:cNvSpPr txBox="1">
          <a:spLocks noChangeArrowheads="1"/>
        </cdr:cNvSpPr>
      </cdr:nvSpPr>
      <cdr:spPr>
        <a:xfrm>
          <a:off x="952500" y="2305050"/>
          <a:ext cx="2057400"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0.15525</cdr:x>
      <cdr:y>0.43875</cdr:y>
    </cdr:from>
    <cdr:to>
      <cdr:x>0.4585</cdr:x>
      <cdr:y>0.4715</cdr:y>
    </cdr:to>
    <cdr:sp>
      <cdr:nvSpPr>
        <cdr:cNvPr id="5" name="TextBox 8"/>
        <cdr:cNvSpPr txBox="1">
          <a:spLocks noChangeArrowheads="1"/>
        </cdr:cNvSpPr>
      </cdr:nvSpPr>
      <cdr:spPr>
        <a:xfrm>
          <a:off x="1438275" y="2505075"/>
          <a:ext cx="2819400" cy="1905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6934200"/>
    <xdr:graphicFrame>
      <xdr:nvGraphicFramePr>
        <xdr:cNvPr id="1" name="Shape 1025"/>
        <xdr:cNvGraphicFramePr/>
      </xdr:nvGraphicFramePr>
      <xdr:xfrm>
        <a:off x="0" y="0"/>
        <a:ext cx="12153900" cy="6934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8"/>
  <sheetViews>
    <sheetView workbookViewId="0" topLeftCell="A1">
      <selection activeCell="B34" sqref="B34"/>
    </sheetView>
  </sheetViews>
  <sheetFormatPr defaultColWidth="9.140625" defaultRowHeight="12.75"/>
  <cols>
    <col min="1" max="1" width="3.140625" style="0" bestFit="1" customWidth="1"/>
    <col min="2" max="3" width="11.28125" style="3" customWidth="1"/>
    <col min="4" max="4" width="10.140625" style="3" bestFit="1" customWidth="1"/>
    <col min="5" max="5" width="12.28125" style="3" customWidth="1"/>
    <col min="6" max="6" width="11.28125" style="5" bestFit="1" customWidth="1"/>
    <col min="7" max="7" width="7.57421875" style="2" customWidth="1"/>
    <col min="8" max="8" width="7.8515625" style="2" bestFit="1" customWidth="1"/>
    <col min="9" max="9" width="7.421875" style="2" customWidth="1"/>
    <col min="10" max="10" width="7.7109375" style="2" customWidth="1"/>
    <col min="11" max="11" width="7.7109375" style="2" bestFit="1" customWidth="1"/>
    <col min="12" max="12" width="10.57421875" style="2" bestFit="1" customWidth="1"/>
    <col min="13" max="13" width="9.00390625" style="2" bestFit="1" customWidth="1"/>
    <col min="14" max="14" width="3.140625" style="0" bestFit="1" customWidth="1"/>
    <col min="15" max="20" width="14.421875" style="0" bestFit="1" customWidth="1"/>
    <col min="21" max="21" width="15.28125" style="2" customWidth="1"/>
    <col min="22" max="23" width="14.421875" style="2" bestFit="1" customWidth="1"/>
    <col min="24" max="24" width="14.28125" style="2" bestFit="1" customWidth="1"/>
    <col min="25" max="25" width="15.28125" style="2" customWidth="1"/>
    <col min="26" max="26" width="14.28125" style="2" bestFit="1" customWidth="1"/>
    <col min="27" max="27" width="13.140625" style="1" customWidth="1"/>
  </cols>
  <sheetData>
    <row r="2" spans="2:26" ht="12.75">
      <c r="B2" s="3" t="s">
        <v>6</v>
      </c>
      <c r="C2" s="3" t="s">
        <v>5</v>
      </c>
      <c r="D2" s="3" t="s">
        <v>4</v>
      </c>
      <c r="E2" s="3" t="s">
        <v>3</v>
      </c>
      <c r="F2" s="5" t="s">
        <v>2</v>
      </c>
      <c r="G2" s="2" t="s">
        <v>1</v>
      </c>
      <c r="H2" s="2" t="s">
        <v>12</v>
      </c>
      <c r="I2" s="2" t="s">
        <v>11</v>
      </c>
      <c r="J2" s="2" t="s">
        <v>10</v>
      </c>
      <c r="K2" s="2" t="s">
        <v>9</v>
      </c>
      <c r="L2" s="2" t="s">
        <v>8</v>
      </c>
      <c r="M2" s="2" t="s">
        <v>7</v>
      </c>
      <c r="O2" s="2" t="s">
        <v>0</v>
      </c>
      <c r="P2" s="2" t="s">
        <v>0</v>
      </c>
      <c r="Q2" s="2" t="s">
        <v>0</v>
      </c>
      <c r="R2" s="2" t="s">
        <v>0</v>
      </c>
      <c r="S2" s="2" t="s">
        <v>0</v>
      </c>
      <c r="T2" s="2" t="s">
        <v>0</v>
      </c>
      <c r="U2" s="2" t="s">
        <v>0</v>
      </c>
      <c r="V2" s="2" t="s">
        <v>0</v>
      </c>
      <c r="W2" s="2" t="s">
        <v>0</v>
      </c>
      <c r="X2" s="2" t="s">
        <v>0</v>
      </c>
      <c r="Y2" s="2" t="s">
        <v>0</v>
      </c>
      <c r="Z2" s="2" t="s">
        <v>0</v>
      </c>
    </row>
    <row r="3" spans="15:26" ht="12.75">
      <c r="O3" s="2" t="s">
        <v>7</v>
      </c>
      <c r="P3" s="2" t="s">
        <v>8</v>
      </c>
      <c r="Q3" s="2" t="s">
        <v>9</v>
      </c>
      <c r="R3" s="2" t="s">
        <v>10</v>
      </c>
      <c r="S3" s="2" t="s">
        <v>11</v>
      </c>
      <c r="T3" s="2" t="s">
        <v>12</v>
      </c>
      <c r="U3" s="2" t="s">
        <v>1</v>
      </c>
      <c r="V3" s="2" t="s">
        <v>2</v>
      </c>
      <c r="W3" s="2" t="s">
        <v>3</v>
      </c>
      <c r="X3" s="2" t="s">
        <v>4</v>
      </c>
      <c r="Y3" s="2" t="s">
        <v>5</v>
      </c>
      <c r="Z3" s="2" t="s">
        <v>6</v>
      </c>
    </row>
    <row r="4" spans="1:26" ht="12.75">
      <c r="A4">
        <v>1</v>
      </c>
      <c r="B4" s="2">
        <f>Z4-Y33</f>
        <v>0</v>
      </c>
      <c r="C4" s="2">
        <f>Y4-X34</f>
        <v>0.014000000000010004</v>
      </c>
      <c r="D4" s="2">
        <f>X4-W33</f>
        <v>2.882000000000062</v>
      </c>
      <c r="E4" s="2">
        <f>W4-V34</f>
        <v>1.73700000000008</v>
      </c>
      <c r="F4" s="2">
        <f>V4-U34</f>
        <v>1.0819999999999936</v>
      </c>
      <c r="G4" s="2">
        <v>0</v>
      </c>
      <c r="H4" s="2">
        <f>T4-S34</f>
        <v>5.5470000000000255</v>
      </c>
      <c r="I4" s="2">
        <f>S4-R33</f>
        <v>3.9839999999999804</v>
      </c>
      <c r="J4" s="2">
        <f>R4-Q34</f>
        <v>2.6970000000000027</v>
      </c>
      <c r="K4" s="2">
        <f>Q4-P31</f>
        <v>4.49499999999999</v>
      </c>
      <c r="L4" s="2">
        <f>P4-O34</f>
        <v>0.1180000000000021</v>
      </c>
      <c r="M4" s="2">
        <f>O4</f>
        <v>1.377</v>
      </c>
      <c r="N4">
        <v>1</v>
      </c>
      <c r="O4" s="2">
        <v>1.377</v>
      </c>
      <c r="P4" s="2">
        <v>40.847</v>
      </c>
      <c r="Q4" s="2">
        <v>105.892</v>
      </c>
      <c r="R4" s="2">
        <v>198.555</v>
      </c>
      <c r="S4" s="2">
        <v>312.241</v>
      </c>
      <c r="T4" s="2">
        <v>417.524</v>
      </c>
      <c r="U4" s="2">
        <v>519.773</v>
      </c>
      <c r="V4" s="2">
        <v>633.12</v>
      </c>
      <c r="W4" s="2">
        <v>727.142</v>
      </c>
      <c r="X4" s="2">
        <v>813.397</v>
      </c>
      <c r="Y4" s="2">
        <v>862.977</v>
      </c>
      <c r="Z4" s="2">
        <v>894.803</v>
      </c>
    </row>
    <row r="5" spans="1:26" ht="12.75">
      <c r="A5">
        <v>2</v>
      </c>
      <c r="B5" s="2">
        <f aca="true" t="shared" si="0" ref="B5:B34">Z5-Z4</f>
        <v>0</v>
      </c>
      <c r="C5" s="2">
        <f aca="true" t="shared" si="1" ref="C5:C33">Y5-Y4</f>
        <v>2.004000000000019</v>
      </c>
      <c r="D5" s="2">
        <f aca="true" t="shared" si="2" ref="D5:D34">X5-X4</f>
        <v>1.12399999999991</v>
      </c>
      <c r="E5" s="2">
        <f aca="true" t="shared" si="3" ref="E5:E33">W5-W4</f>
        <v>3.5019999999999527</v>
      </c>
      <c r="F5" s="2">
        <f aca="true" t="shared" si="4" ref="F5:F34">V5-V4</f>
        <v>5.135999999999967</v>
      </c>
      <c r="G5" s="2">
        <f aca="true" t="shared" si="5" ref="G5:G34">U5-U4</f>
        <v>2.6329999999999245</v>
      </c>
      <c r="H5" s="2">
        <f aca="true" t="shared" si="6" ref="H5:H33">T5-T4</f>
        <v>4.8910000000000196</v>
      </c>
      <c r="I5" s="2">
        <f aca="true" t="shared" si="7" ref="I5:I34">S5-S4</f>
        <v>2.062000000000012</v>
      </c>
      <c r="J5" s="2">
        <f aca="true" t="shared" si="8" ref="J5:J33">R5-R4</f>
        <v>7.22999999999999</v>
      </c>
      <c r="K5" s="2">
        <f aca="true" t="shared" si="9" ref="K5:K34">Q5-Q4</f>
        <v>4.2520000000000095</v>
      </c>
      <c r="L5" s="2">
        <f aca="true" t="shared" si="10" ref="L5:L31">P5-P4</f>
        <v>5.5219999999999985</v>
      </c>
      <c r="M5" s="2">
        <f aca="true" t="shared" si="11" ref="M5:M34">O5-O4</f>
        <v>0.8299999999999998</v>
      </c>
      <c r="N5">
        <v>2</v>
      </c>
      <c r="O5" s="2">
        <v>2.207</v>
      </c>
      <c r="P5" s="2">
        <v>46.369</v>
      </c>
      <c r="Q5" s="2">
        <v>110.144</v>
      </c>
      <c r="R5" s="2">
        <v>205.785</v>
      </c>
      <c r="S5" s="2">
        <v>314.303</v>
      </c>
      <c r="T5" s="2">
        <v>422.415</v>
      </c>
      <c r="U5" s="2">
        <v>522.406</v>
      </c>
      <c r="V5" s="2">
        <v>638.256</v>
      </c>
      <c r="W5" s="2">
        <v>730.644</v>
      </c>
      <c r="X5" s="2">
        <v>814.521</v>
      </c>
      <c r="Y5" s="2">
        <v>864.981</v>
      </c>
      <c r="Z5" s="2">
        <v>894.803</v>
      </c>
    </row>
    <row r="6" spans="1:26" ht="12.75">
      <c r="A6">
        <v>3</v>
      </c>
      <c r="B6" s="2">
        <f t="shared" si="0"/>
        <v>2.0739999999999554</v>
      </c>
      <c r="C6" s="2">
        <f t="shared" si="1"/>
        <v>3.312999999999988</v>
      </c>
      <c r="D6" s="2">
        <f t="shared" si="2"/>
        <v>0.12400000000002365</v>
      </c>
      <c r="E6" s="2">
        <f t="shared" si="3"/>
        <v>4.375999999999976</v>
      </c>
      <c r="F6" s="2">
        <f t="shared" si="4"/>
        <v>1.97199999999998</v>
      </c>
      <c r="G6" s="2">
        <f t="shared" si="5"/>
        <v>0.30600000000004</v>
      </c>
      <c r="H6" s="2">
        <f t="shared" si="6"/>
        <v>3.2199999999999704</v>
      </c>
      <c r="I6" s="2">
        <f t="shared" si="7"/>
        <v>3.637999999999977</v>
      </c>
      <c r="J6" s="2">
        <f t="shared" si="8"/>
        <v>5.930000000000007</v>
      </c>
      <c r="K6" s="2">
        <f t="shared" si="9"/>
        <v>3.4339999999999975</v>
      </c>
      <c r="L6" s="2">
        <f t="shared" si="10"/>
        <v>1.1480000000000032</v>
      </c>
      <c r="M6" s="2">
        <f t="shared" si="11"/>
        <v>3.239</v>
      </c>
      <c r="N6">
        <v>3</v>
      </c>
      <c r="O6" s="2">
        <v>5.446</v>
      </c>
      <c r="P6" s="2">
        <v>47.517</v>
      </c>
      <c r="Q6" s="2">
        <v>113.578</v>
      </c>
      <c r="R6" s="2">
        <v>211.715</v>
      </c>
      <c r="S6" s="2">
        <v>317.941</v>
      </c>
      <c r="T6" s="2">
        <v>425.635</v>
      </c>
      <c r="U6" s="2">
        <v>522.712</v>
      </c>
      <c r="V6" s="2">
        <v>640.228</v>
      </c>
      <c r="W6" s="2">
        <v>735.02</v>
      </c>
      <c r="X6" s="2">
        <v>814.645</v>
      </c>
      <c r="Y6" s="2">
        <v>868.294</v>
      </c>
      <c r="Z6" s="2">
        <v>896.877</v>
      </c>
    </row>
    <row r="7" spans="1:26" ht="12.75">
      <c r="A7">
        <v>4</v>
      </c>
      <c r="B7" s="2">
        <f t="shared" si="0"/>
        <v>0</v>
      </c>
      <c r="C7" s="2">
        <f t="shared" si="1"/>
        <v>2.3419999999999845</v>
      </c>
      <c r="D7" s="2">
        <f t="shared" si="2"/>
        <v>3.562999999999988</v>
      </c>
      <c r="E7" s="2">
        <f t="shared" si="3"/>
        <v>4.925000000000068</v>
      </c>
      <c r="F7" s="2">
        <f t="shared" si="4"/>
        <v>3.4569999999999936</v>
      </c>
      <c r="G7" s="2">
        <f t="shared" si="5"/>
        <v>5.354000000000042</v>
      </c>
      <c r="H7" s="2">
        <f t="shared" si="6"/>
        <v>4.566000000000031</v>
      </c>
      <c r="I7" s="2">
        <f t="shared" si="7"/>
        <v>0.3160000000000309</v>
      </c>
      <c r="J7" s="2">
        <f t="shared" si="8"/>
        <v>6.008999999999986</v>
      </c>
      <c r="K7" s="2">
        <f t="shared" si="9"/>
        <v>0.7150000000000034</v>
      </c>
      <c r="L7" s="2">
        <f t="shared" si="10"/>
        <v>0.3689999999999998</v>
      </c>
      <c r="M7" s="2">
        <f t="shared" si="11"/>
        <v>3.7110000000000003</v>
      </c>
      <c r="N7">
        <v>4</v>
      </c>
      <c r="O7" s="2">
        <v>9.157</v>
      </c>
      <c r="P7" s="2">
        <v>47.886</v>
      </c>
      <c r="Q7" s="2">
        <v>114.293</v>
      </c>
      <c r="R7" s="2">
        <v>217.724</v>
      </c>
      <c r="S7" s="2">
        <v>318.257</v>
      </c>
      <c r="T7" s="2">
        <v>430.201</v>
      </c>
      <c r="U7" s="2">
        <v>528.066</v>
      </c>
      <c r="V7" s="2">
        <v>643.685</v>
      </c>
      <c r="W7" s="2">
        <v>739.945</v>
      </c>
      <c r="X7" s="2">
        <v>818.208</v>
      </c>
      <c r="Y7" s="2">
        <v>870.636</v>
      </c>
      <c r="Z7" s="2">
        <v>896.877</v>
      </c>
    </row>
    <row r="8" spans="1:26" ht="12.75">
      <c r="A8">
        <v>5</v>
      </c>
      <c r="B8" s="2">
        <f t="shared" si="0"/>
        <v>1.4250000000000682</v>
      </c>
      <c r="C8" s="2">
        <f t="shared" si="1"/>
        <v>1.094000000000051</v>
      </c>
      <c r="D8" s="2">
        <f t="shared" si="2"/>
        <v>0.009999999999990905</v>
      </c>
      <c r="E8" s="2">
        <f t="shared" si="3"/>
        <v>4.1299999999999955</v>
      </c>
      <c r="F8" s="2">
        <f t="shared" si="4"/>
        <v>1.504000000000019</v>
      </c>
      <c r="G8" s="2">
        <f t="shared" si="5"/>
        <v>0.6699999999999591</v>
      </c>
      <c r="H8" s="2">
        <f t="shared" si="6"/>
        <v>1.079999999999984</v>
      </c>
      <c r="I8" s="2">
        <f t="shared" si="7"/>
        <v>0.09300000000001774</v>
      </c>
      <c r="J8" s="2">
        <f t="shared" si="8"/>
        <v>5.036000000000001</v>
      </c>
      <c r="K8" s="2">
        <f t="shared" si="9"/>
        <v>2.4869999999999948</v>
      </c>
      <c r="L8" s="2">
        <f t="shared" si="10"/>
        <v>0.1559999999999988</v>
      </c>
      <c r="M8" s="2">
        <f t="shared" si="11"/>
        <v>1.4209999999999994</v>
      </c>
      <c r="N8">
        <v>5</v>
      </c>
      <c r="O8" s="2">
        <v>10.578</v>
      </c>
      <c r="P8" s="2">
        <v>48.042</v>
      </c>
      <c r="Q8" s="2">
        <v>116.78</v>
      </c>
      <c r="R8" s="2">
        <v>222.76</v>
      </c>
      <c r="S8" s="2">
        <v>318.35</v>
      </c>
      <c r="T8" s="2">
        <v>431.281</v>
      </c>
      <c r="U8" s="2">
        <v>528.736</v>
      </c>
      <c r="V8" s="2">
        <v>645.189</v>
      </c>
      <c r="W8" s="2">
        <v>744.075</v>
      </c>
      <c r="X8" s="2">
        <v>818.218</v>
      </c>
      <c r="Y8" s="2">
        <v>871.73</v>
      </c>
      <c r="Z8" s="2">
        <v>898.302</v>
      </c>
    </row>
    <row r="9" spans="1:26" ht="12.75">
      <c r="A9">
        <v>6</v>
      </c>
      <c r="B9" s="2">
        <f t="shared" si="0"/>
        <v>0</v>
      </c>
      <c r="C9" s="2">
        <f t="shared" si="1"/>
        <v>1.1050000000000182</v>
      </c>
      <c r="D9" s="2">
        <f t="shared" si="2"/>
        <v>3.525000000000091</v>
      </c>
      <c r="E9" s="2">
        <f t="shared" si="3"/>
        <v>1.2519999999999527</v>
      </c>
      <c r="F9" s="2">
        <f t="shared" si="4"/>
        <v>1.72300000000007</v>
      </c>
      <c r="G9" s="2">
        <f t="shared" si="5"/>
        <v>2.4260000000000446</v>
      </c>
      <c r="H9" s="2">
        <f t="shared" si="6"/>
        <v>1.8179999999999836</v>
      </c>
      <c r="I9" s="2">
        <f t="shared" si="7"/>
        <v>3.283999999999992</v>
      </c>
      <c r="J9" s="2">
        <f t="shared" si="8"/>
        <v>6.439000000000021</v>
      </c>
      <c r="K9" s="2">
        <f t="shared" si="9"/>
        <v>0.13400000000000034</v>
      </c>
      <c r="L9" s="2">
        <f t="shared" si="10"/>
        <v>0.5899999999999963</v>
      </c>
      <c r="M9" s="2">
        <f t="shared" si="11"/>
        <v>0</v>
      </c>
      <c r="N9">
        <v>6</v>
      </c>
      <c r="O9" s="2">
        <v>10.578</v>
      </c>
      <c r="P9" s="2">
        <v>48.632</v>
      </c>
      <c r="Q9" s="2">
        <v>116.914</v>
      </c>
      <c r="R9" s="2">
        <v>229.199</v>
      </c>
      <c r="S9" s="2">
        <v>321.634</v>
      </c>
      <c r="T9" s="2">
        <v>433.099</v>
      </c>
      <c r="U9" s="2">
        <v>531.162</v>
      </c>
      <c r="V9" s="2">
        <v>646.912</v>
      </c>
      <c r="W9" s="2">
        <v>745.327</v>
      </c>
      <c r="X9" s="2">
        <v>821.743</v>
      </c>
      <c r="Y9" s="2">
        <v>872.835</v>
      </c>
      <c r="Z9" s="2">
        <v>898.302</v>
      </c>
    </row>
    <row r="10" spans="1:26" ht="12.75">
      <c r="A10">
        <v>7</v>
      </c>
      <c r="B10" s="2">
        <f t="shared" si="0"/>
        <v>0</v>
      </c>
      <c r="C10" s="2">
        <f t="shared" si="1"/>
        <v>2.2089999999999463</v>
      </c>
      <c r="D10" s="2">
        <f t="shared" si="2"/>
        <v>2.0709999999999127</v>
      </c>
      <c r="E10" s="2">
        <f t="shared" si="3"/>
        <v>1.280999999999949</v>
      </c>
      <c r="F10" s="2">
        <f t="shared" si="4"/>
        <v>5.203999999999951</v>
      </c>
      <c r="G10" s="2">
        <f t="shared" si="5"/>
        <v>1.3489999999999327</v>
      </c>
      <c r="H10" s="2">
        <f t="shared" si="6"/>
        <v>2.173000000000002</v>
      </c>
      <c r="I10" s="2">
        <f t="shared" si="7"/>
        <v>6.592999999999961</v>
      </c>
      <c r="J10" s="2">
        <f t="shared" si="8"/>
        <v>6.902999999999992</v>
      </c>
      <c r="K10" s="2">
        <f t="shared" si="9"/>
        <v>6.492000000000004</v>
      </c>
      <c r="L10" s="2">
        <f t="shared" si="10"/>
        <v>0.4340000000000046</v>
      </c>
      <c r="M10" s="2">
        <f t="shared" si="11"/>
        <v>0.05799999999999983</v>
      </c>
      <c r="N10">
        <v>7</v>
      </c>
      <c r="O10" s="2">
        <v>10.636</v>
      </c>
      <c r="P10" s="2">
        <v>49.066</v>
      </c>
      <c r="Q10" s="2">
        <v>123.406</v>
      </c>
      <c r="R10" s="2">
        <v>236.102</v>
      </c>
      <c r="S10" s="2">
        <v>328.227</v>
      </c>
      <c r="T10" s="2">
        <v>435.272</v>
      </c>
      <c r="U10" s="2">
        <v>532.511</v>
      </c>
      <c r="V10" s="2">
        <v>652.116</v>
      </c>
      <c r="W10" s="2">
        <v>746.608</v>
      </c>
      <c r="X10" s="2">
        <v>823.814</v>
      </c>
      <c r="Y10" s="2">
        <v>875.044</v>
      </c>
      <c r="Z10" s="2">
        <v>898.302</v>
      </c>
    </row>
    <row r="11" spans="1:26" ht="12.75">
      <c r="A11">
        <v>8</v>
      </c>
      <c r="B11" s="2">
        <f t="shared" si="0"/>
        <v>0.2799999999999727</v>
      </c>
      <c r="C11" s="2">
        <f t="shared" si="1"/>
        <v>0</v>
      </c>
      <c r="D11" s="2">
        <f t="shared" si="2"/>
        <v>5.035000000000082</v>
      </c>
      <c r="E11" s="2">
        <f t="shared" si="3"/>
        <v>2.9160000000000537</v>
      </c>
      <c r="F11" s="2">
        <f t="shared" si="4"/>
        <v>3.1760000000000446</v>
      </c>
      <c r="G11" s="2">
        <f t="shared" si="5"/>
        <v>4.0090000000000146</v>
      </c>
      <c r="H11" s="2">
        <f t="shared" si="6"/>
        <v>5.838999999999999</v>
      </c>
      <c r="I11" s="2">
        <f t="shared" si="7"/>
        <v>2.979000000000042</v>
      </c>
      <c r="J11" s="2">
        <f t="shared" si="8"/>
        <v>6.048000000000002</v>
      </c>
      <c r="K11" s="2">
        <f t="shared" si="9"/>
        <v>2.9169999999999874</v>
      </c>
      <c r="L11" s="2">
        <f t="shared" si="10"/>
        <v>0.8879999999999981</v>
      </c>
      <c r="M11" s="2">
        <f t="shared" si="11"/>
        <v>0</v>
      </c>
      <c r="N11">
        <v>8</v>
      </c>
      <c r="O11" s="2">
        <v>10.636</v>
      </c>
      <c r="P11" s="2">
        <v>49.954</v>
      </c>
      <c r="Q11" s="2">
        <v>126.323</v>
      </c>
      <c r="R11" s="2">
        <v>242.15</v>
      </c>
      <c r="S11" s="2">
        <v>331.206</v>
      </c>
      <c r="T11" s="2">
        <v>441.111</v>
      </c>
      <c r="U11" s="2">
        <v>536.52</v>
      </c>
      <c r="V11" s="2">
        <v>655.292</v>
      </c>
      <c r="W11" s="2">
        <v>749.524</v>
      </c>
      <c r="X11" s="2">
        <v>828.849</v>
      </c>
      <c r="Y11" s="2">
        <v>875.044</v>
      </c>
      <c r="Z11" s="2">
        <v>898.582</v>
      </c>
    </row>
    <row r="12" spans="1:26" ht="12.75">
      <c r="A12">
        <v>9</v>
      </c>
      <c r="B12" s="2">
        <f t="shared" si="0"/>
        <v>2.7630000000000337</v>
      </c>
      <c r="C12" s="2">
        <f t="shared" si="1"/>
        <v>1.95799999999997</v>
      </c>
      <c r="D12" s="2">
        <f t="shared" si="2"/>
        <v>4.089999999999918</v>
      </c>
      <c r="E12" s="2">
        <f t="shared" si="3"/>
        <v>2.548999999999978</v>
      </c>
      <c r="F12" s="2">
        <f t="shared" si="4"/>
        <v>2.6920000000000073</v>
      </c>
      <c r="G12" s="2">
        <f t="shared" si="5"/>
        <v>2.6620000000000346</v>
      </c>
      <c r="H12" s="2">
        <f t="shared" si="6"/>
        <v>4.644999999999982</v>
      </c>
      <c r="I12" s="2">
        <f t="shared" si="7"/>
        <v>5.262999999999977</v>
      </c>
      <c r="J12" s="2">
        <f t="shared" si="8"/>
        <v>2.3079999999999927</v>
      </c>
      <c r="K12" s="2">
        <f t="shared" si="9"/>
        <v>4.881000000000014</v>
      </c>
      <c r="L12" s="2">
        <f t="shared" si="10"/>
        <v>0.10900000000000176</v>
      </c>
      <c r="M12" s="2">
        <f t="shared" si="11"/>
        <v>3.0920000000000005</v>
      </c>
      <c r="N12">
        <v>9</v>
      </c>
      <c r="O12" s="2">
        <v>13.728</v>
      </c>
      <c r="P12" s="2">
        <v>50.063</v>
      </c>
      <c r="Q12" s="2">
        <v>131.204</v>
      </c>
      <c r="R12" s="2">
        <v>244.458</v>
      </c>
      <c r="S12" s="2">
        <v>336.469</v>
      </c>
      <c r="T12" s="2">
        <v>445.756</v>
      </c>
      <c r="U12" s="2">
        <v>539.182</v>
      </c>
      <c r="V12" s="2">
        <v>657.984</v>
      </c>
      <c r="W12" s="2">
        <v>752.073</v>
      </c>
      <c r="X12" s="2">
        <v>832.939</v>
      </c>
      <c r="Y12" s="2">
        <v>877.002</v>
      </c>
      <c r="Z12" s="2">
        <v>901.345</v>
      </c>
    </row>
    <row r="13" spans="1:26" ht="12.75">
      <c r="A13">
        <v>10</v>
      </c>
      <c r="B13" s="2">
        <f t="shared" si="0"/>
        <v>1.627999999999929</v>
      </c>
      <c r="C13" s="2">
        <f t="shared" si="1"/>
        <v>0.12600000000009004</v>
      </c>
      <c r="D13" s="2">
        <f t="shared" si="2"/>
        <v>3.689000000000078</v>
      </c>
      <c r="E13" s="2">
        <f t="shared" si="3"/>
        <v>0.12000000000000455</v>
      </c>
      <c r="F13" s="2">
        <f t="shared" si="4"/>
        <v>2.230000000000018</v>
      </c>
      <c r="G13" s="2">
        <f t="shared" si="5"/>
        <v>1.4489999999999554</v>
      </c>
      <c r="H13" s="2">
        <f t="shared" si="6"/>
        <v>1.0570000000000164</v>
      </c>
      <c r="I13" s="2">
        <f t="shared" si="7"/>
        <v>0.2939999999999827</v>
      </c>
      <c r="J13" s="2">
        <f t="shared" si="8"/>
        <v>4.453000000000003</v>
      </c>
      <c r="K13" s="2">
        <f t="shared" si="9"/>
        <v>5.307999999999993</v>
      </c>
      <c r="L13" s="2">
        <f t="shared" si="10"/>
        <v>2.300999999999995</v>
      </c>
      <c r="M13" s="2">
        <f t="shared" si="11"/>
        <v>0.8800000000000008</v>
      </c>
      <c r="N13">
        <v>10</v>
      </c>
      <c r="O13" s="2">
        <v>14.608</v>
      </c>
      <c r="P13" s="2">
        <v>52.364</v>
      </c>
      <c r="Q13" s="2">
        <v>136.512</v>
      </c>
      <c r="R13" s="2">
        <v>248.911</v>
      </c>
      <c r="S13" s="2">
        <v>336.763</v>
      </c>
      <c r="T13" s="2">
        <v>446.813</v>
      </c>
      <c r="U13" s="2">
        <v>540.631</v>
      </c>
      <c r="V13" s="2">
        <v>660.214</v>
      </c>
      <c r="W13" s="2">
        <v>752.193</v>
      </c>
      <c r="X13" s="2">
        <v>836.628</v>
      </c>
      <c r="Y13" s="2">
        <v>877.128</v>
      </c>
      <c r="Z13" s="2">
        <v>902.973</v>
      </c>
    </row>
    <row r="14" spans="1:26" ht="12.75">
      <c r="A14">
        <v>11</v>
      </c>
      <c r="B14" s="2">
        <f t="shared" si="0"/>
        <v>1.95900000000006</v>
      </c>
      <c r="C14" s="2">
        <f t="shared" si="1"/>
        <v>1.9399999999999409</v>
      </c>
      <c r="D14" s="2">
        <f t="shared" si="2"/>
        <v>4.383999999999901</v>
      </c>
      <c r="E14" s="2">
        <f t="shared" si="3"/>
        <v>2.175000000000068</v>
      </c>
      <c r="F14" s="2">
        <f t="shared" si="4"/>
        <v>3.5909999999998945</v>
      </c>
      <c r="G14" s="2">
        <f t="shared" si="5"/>
        <v>4.701000000000022</v>
      </c>
      <c r="H14" s="2">
        <f t="shared" si="6"/>
        <v>2.6090000000000373</v>
      </c>
      <c r="I14" s="2">
        <f t="shared" si="7"/>
        <v>0.9250000000000114</v>
      </c>
      <c r="J14" s="2">
        <f t="shared" si="8"/>
        <v>2.811000000000007</v>
      </c>
      <c r="K14" s="2">
        <f t="shared" si="9"/>
        <v>3.1779999999999973</v>
      </c>
      <c r="L14" s="2">
        <f t="shared" si="10"/>
        <v>0</v>
      </c>
      <c r="M14" s="2">
        <f t="shared" si="11"/>
        <v>0</v>
      </c>
      <c r="N14">
        <v>11</v>
      </c>
      <c r="O14" s="2">
        <v>14.608</v>
      </c>
      <c r="P14" s="2">
        <v>52.364</v>
      </c>
      <c r="Q14" s="2">
        <v>139.69</v>
      </c>
      <c r="R14" s="2">
        <v>251.722</v>
      </c>
      <c r="S14" s="2">
        <v>337.688</v>
      </c>
      <c r="T14" s="2">
        <v>449.422</v>
      </c>
      <c r="U14" s="2">
        <v>545.332</v>
      </c>
      <c r="V14" s="2">
        <v>663.805</v>
      </c>
      <c r="W14" s="2">
        <v>754.368</v>
      </c>
      <c r="X14" s="2">
        <v>841.012</v>
      </c>
      <c r="Y14" s="2">
        <v>879.068</v>
      </c>
      <c r="Z14" s="2">
        <v>904.932</v>
      </c>
    </row>
    <row r="15" spans="1:26" ht="12.75">
      <c r="A15">
        <v>12</v>
      </c>
      <c r="B15" s="2">
        <f t="shared" si="0"/>
        <v>0</v>
      </c>
      <c r="C15" s="2">
        <f t="shared" si="1"/>
        <v>0.06399999999996453</v>
      </c>
      <c r="D15" s="2">
        <f t="shared" si="2"/>
        <v>0</v>
      </c>
      <c r="E15" s="2">
        <f t="shared" si="3"/>
        <v>6.375</v>
      </c>
      <c r="F15" s="2">
        <f t="shared" si="4"/>
        <v>3.1090000000000373</v>
      </c>
      <c r="G15" s="2">
        <f t="shared" si="5"/>
        <v>1.157000000000039</v>
      </c>
      <c r="H15" s="2">
        <f t="shared" si="6"/>
        <v>0.32099999999996953</v>
      </c>
      <c r="I15" s="2">
        <f t="shared" si="7"/>
        <v>2.083000000000027</v>
      </c>
      <c r="J15" s="2">
        <f t="shared" si="8"/>
        <v>3.633999999999986</v>
      </c>
      <c r="K15" s="2">
        <f t="shared" si="9"/>
        <v>2.640000000000015</v>
      </c>
      <c r="L15" s="2">
        <f t="shared" si="10"/>
        <v>2.987000000000002</v>
      </c>
      <c r="M15" s="2">
        <f t="shared" si="11"/>
        <v>0</v>
      </c>
      <c r="N15">
        <v>12</v>
      </c>
      <c r="O15" s="2">
        <v>14.608</v>
      </c>
      <c r="P15" s="2">
        <v>55.351</v>
      </c>
      <c r="Q15" s="2">
        <v>142.33</v>
      </c>
      <c r="R15" s="2">
        <v>255.356</v>
      </c>
      <c r="S15" s="2">
        <v>339.771</v>
      </c>
      <c r="T15" s="2">
        <v>449.743</v>
      </c>
      <c r="U15" s="2">
        <v>546.489</v>
      </c>
      <c r="V15" s="2">
        <v>666.914</v>
      </c>
      <c r="W15" s="2">
        <v>760.743</v>
      </c>
      <c r="X15" s="2">
        <v>841.012</v>
      </c>
      <c r="Y15" s="2">
        <v>879.132</v>
      </c>
      <c r="Z15" s="2">
        <v>904.932</v>
      </c>
    </row>
    <row r="16" spans="1:26" ht="12.75">
      <c r="A16">
        <v>13</v>
      </c>
      <c r="B16" s="2">
        <f t="shared" si="0"/>
        <v>0</v>
      </c>
      <c r="C16" s="2">
        <f t="shared" si="1"/>
        <v>0.21100000000001273</v>
      </c>
      <c r="D16" s="2">
        <f t="shared" si="2"/>
        <v>0.05200000000002092</v>
      </c>
      <c r="E16" s="2">
        <f t="shared" si="3"/>
        <v>5.274999999999977</v>
      </c>
      <c r="F16" s="2">
        <f t="shared" si="4"/>
        <v>5.0470000000000255</v>
      </c>
      <c r="G16" s="2">
        <f t="shared" si="5"/>
        <v>2.9080000000000155</v>
      </c>
      <c r="H16" s="2">
        <f t="shared" si="6"/>
        <v>0.9759999999999991</v>
      </c>
      <c r="I16" s="2">
        <f t="shared" si="7"/>
        <v>6.11099999999999</v>
      </c>
      <c r="J16" s="2">
        <f t="shared" si="8"/>
        <v>4.439000000000021</v>
      </c>
      <c r="K16" s="2">
        <f t="shared" si="9"/>
        <v>0</v>
      </c>
      <c r="L16" s="2">
        <f t="shared" si="10"/>
        <v>1.7150000000000034</v>
      </c>
      <c r="M16" s="2">
        <f t="shared" si="11"/>
        <v>2.757999999999999</v>
      </c>
      <c r="N16">
        <v>13</v>
      </c>
      <c r="O16" s="2">
        <v>17.366</v>
      </c>
      <c r="P16" s="2">
        <v>57.066</v>
      </c>
      <c r="Q16" s="2">
        <v>142.33</v>
      </c>
      <c r="R16" s="2">
        <v>259.795</v>
      </c>
      <c r="S16" s="2">
        <v>345.882</v>
      </c>
      <c r="T16" s="2">
        <v>450.719</v>
      </c>
      <c r="U16" s="2">
        <v>549.397</v>
      </c>
      <c r="V16" s="2">
        <v>671.961</v>
      </c>
      <c r="W16" s="2">
        <v>766.018</v>
      </c>
      <c r="X16" s="2">
        <v>841.064</v>
      </c>
      <c r="Y16" s="2">
        <v>879.343</v>
      </c>
      <c r="Z16" s="2">
        <v>904.932</v>
      </c>
    </row>
    <row r="17" spans="1:26" ht="12.75">
      <c r="A17">
        <v>14</v>
      </c>
      <c r="B17" s="2">
        <f t="shared" si="0"/>
        <v>0</v>
      </c>
      <c r="C17" s="2">
        <f t="shared" si="1"/>
        <v>1.650000000000091</v>
      </c>
      <c r="D17" s="2">
        <f t="shared" si="2"/>
        <v>0</v>
      </c>
      <c r="E17" s="2">
        <f t="shared" si="3"/>
        <v>0.6849999999999454</v>
      </c>
      <c r="F17" s="2">
        <f t="shared" si="4"/>
        <v>3.47199999999998</v>
      </c>
      <c r="G17" s="2">
        <f t="shared" si="5"/>
        <v>2.544999999999959</v>
      </c>
      <c r="H17" s="2">
        <f t="shared" si="6"/>
        <v>3.237000000000023</v>
      </c>
      <c r="I17" s="2">
        <f t="shared" si="7"/>
        <v>3.9470000000000027</v>
      </c>
      <c r="J17" s="2">
        <f t="shared" si="8"/>
        <v>3.61099999999999</v>
      </c>
      <c r="K17" s="2">
        <f t="shared" si="9"/>
        <v>4.506</v>
      </c>
      <c r="L17" s="2">
        <f t="shared" si="10"/>
        <v>5.353999999999999</v>
      </c>
      <c r="M17" s="2">
        <f t="shared" si="11"/>
        <v>0</v>
      </c>
      <c r="N17">
        <v>14</v>
      </c>
      <c r="O17" s="2">
        <v>17.366</v>
      </c>
      <c r="P17" s="2">
        <v>62.42</v>
      </c>
      <c r="Q17" s="2">
        <v>146.836</v>
      </c>
      <c r="R17" s="2">
        <v>263.406</v>
      </c>
      <c r="S17" s="2">
        <v>349.829</v>
      </c>
      <c r="T17" s="2">
        <v>453.956</v>
      </c>
      <c r="U17" s="2">
        <v>551.942</v>
      </c>
      <c r="V17" s="2">
        <v>675.433</v>
      </c>
      <c r="W17" s="2">
        <v>766.703</v>
      </c>
      <c r="X17" s="2">
        <v>841.064</v>
      </c>
      <c r="Y17" s="2">
        <v>880.993</v>
      </c>
      <c r="Z17" s="2">
        <v>904.932</v>
      </c>
    </row>
    <row r="18" spans="1:26" ht="12.75">
      <c r="A18">
        <v>15</v>
      </c>
      <c r="B18" s="2">
        <f t="shared" si="0"/>
        <v>0.06799999999998363</v>
      </c>
      <c r="C18" s="2">
        <f t="shared" si="1"/>
        <v>1.092999999999961</v>
      </c>
      <c r="D18" s="2">
        <f t="shared" si="2"/>
        <v>0.125</v>
      </c>
      <c r="E18" s="2">
        <f t="shared" si="3"/>
        <v>6.350999999999999</v>
      </c>
      <c r="F18" s="2">
        <f t="shared" si="4"/>
        <v>4.711000000000013</v>
      </c>
      <c r="G18" s="2">
        <f t="shared" si="5"/>
        <v>6.3940000000000055</v>
      </c>
      <c r="H18" s="2">
        <f t="shared" si="6"/>
        <v>6.992999999999995</v>
      </c>
      <c r="I18" s="2">
        <f t="shared" si="7"/>
        <v>5.404999999999973</v>
      </c>
      <c r="J18" s="2">
        <f t="shared" si="8"/>
        <v>0.36199999999996635</v>
      </c>
      <c r="K18" s="2">
        <f t="shared" si="9"/>
        <v>0.002999999999985903</v>
      </c>
      <c r="L18" s="2">
        <f t="shared" si="10"/>
        <v>4.2819999999999965</v>
      </c>
      <c r="M18" s="2">
        <f t="shared" si="11"/>
        <v>0</v>
      </c>
      <c r="N18">
        <v>15</v>
      </c>
      <c r="O18" s="2">
        <v>17.366</v>
      </c>
      <c r="P18" s="2">
        <v>66.702</v>
      </c>
      <c r="Q18" s="2">
        <v>146.839</v>
      </c>
      <c r="R18" s="2">
        <v>263.768</v>
      </c>
      <c r="S18" s="2">
        <v>355.234</v>
      </c>
      <c r="T18" s="2">
        <v>460.949</v>
      </c>
      <c r="U18" s="2">
        <v>558.336</v>
      </c>
      <c r="V18" s="2">
        <v>680.144</v>
      </c>
      <c r="W18" s="2">
        <v>773.054</v>
      </c>
      <c r="X18" s="2">
        <v>841.189</v>
      </c>
      <c r="Y18" s="2">
        <v>882.086</v>
      </c>
      <c r="Z18" s="2">
        <v>905</v>
      </c>
    </row>
    <row r="19" spans="1:26" ht="12.75">
      <c r="A19">
        <v>16</v>
      </c>
      <c r="B19" s="2">
        <f t="shared" si="0"/>
        <v>0</v>
      </c>
      <c r="C19" s="2">
        <f t="shared" si="1"/>
        <v>0</v>
      </c>
      <c r="D19" s="2">
        <f t="shared" si="2"/>
        <v>0.36099999999999</v>
      </c>
      <c r="E19" s="2">
        <f t="shared" si="3"/>
        <v>2.230000000000018</v>
      </c>
      <c r="F19" s="2">
        <f t="shared" si="4"/>
        <v>4.462999999999965</v>
      </c>
      <c r="G19" s="2">
        <f t="shared" si="5"/>
        <v>6.2999999999999545</v>
      </c>
      <c r="H19" s="2">
        <f t="shared" si="6"/>
        <v>1.2799999999999727</v>
      </c>
      <c r="I19" s="2">
        <f t="shared" si="7"/>
        <v>5.809000000000026</v>
      </c>
      <c r="J19" s="2">
        <f t="shared" si="8"/>
        <v>1.4910000000000423</v>
      </c>
      <c r="K19" s="2">
        <f t="shared" si="9"/>
        <v>4.812000000000012</v>
      </c>
      <c r="L19" s="2">
        <f t="shared" si="10"/>
        <v>4.019999999999996</v>
      </c>
      <c r="M19" s="2">
        <f t="shared" si="11"/>
        <v>4.2330000000000005</v>
      </c>
      <c r="N19">
        <v>16</v>
      </c>
      <c r="O19" s="2">
        <v>21.599</v>
      </c>
      <c r="P19" s="2">
        <v>70.722</v>
      </c>
      <c r="Q19" s="2">
        <v>151.651</v>
      </c>
      <c r="R19" s="2">
        <v>265.259</v>
      </c>
      <c r="S19" s="2">
        <v>361.043</v>
      </c>
      <c r="T19" s="2">
        <v>462.229</v>
      </c>
      <c r="U19" s="2">
        <v>564.636</v>
      </c>
      <c r="V19" s="2">
        <v>684.607</v>
      </c>
      <c r="W19" s="2">
        <v>775.284</v>
      </c>
      <c r="X19" s="2">
        <v>841.55</v>
      </c>
      <c r="Y19" s="2">
        <v>882.086</v>
      </c>
      <c r="Z19" s="2">
        <v>905</v>
      </c>
    </row>
    <row r="20" spans="1:26" ht="12.75">
      <c r="A20">
        <v>17</v>
      </c>
      <c r="B20" s="2">
        <f t="shared" si="0"/>
        <v>0</v>
      </c>
      <c r="C20" s="2">
        <f t="shared" si="1"/>
        <v>1.0850000000000364</v>
      </c>
      <c r="D20" s="2">
        <f t="shared" si="2"/>
        <v>3.008000000000038</v>
      </c>
      <c r="E20" s="2">
        <f t="shared" si="3"/>
        <v>0.22000000000002728</v>
      </c>
      <c r="F20" s="2">
        <f t="shared" si="4"/>
        <v>4.379000000000019</v>
      </c>
      <c r="G20" s="2">
        <f t="shared" si="5"/>
        <v>5.152000000000044</v>
      </c>
      <c r="H20" s="2">
        <f t="shared" si="6"/>
        <v>6.8489999999999895</v>
      </c>
      <c r="I20" s="2">
        <f t="shared" si="7"/>
        <v>4.252999999999986</v>
      </c>
      <c r="J20" s="2">
        <f t="shared" si="8"/>
        <v>2.426999999999964</v>
      </c>
      <c r="K20" s="2">
        <f t="shared" si="9"/>
        <v>0.549999999999983</v>
      </c>
      <c r="L20" s="2">
        <f t="shared" si="10"/>
        <v>5.124000000000009</v>
      </c>
      <c r="M20" s="2">
        <f t="shared" si="11"/>
        <v>0.047999999999998266</v>
      </c>
      <c r="N20">
        <v>17</v>
      </c>
      <c r="O20" s="2">
        <v>21.647</v>
      </c>
      <c r="P20" s="2">
        <v>75.846</v>
      </c>
      <c r="Q20" s="2">
        <v>152.201</v>
      </c>
      <c r="R20" s="2">
        <v>267.686</v>
      </c>
      <c r="S20" s="2">
        <v>365.296</v>
      </c>
      <c r="T20" s="2">
        <v>469.078</v>
      </c>
      <c r="U20" s="2">
        <v>569.788</v>
      </c>
      <c r="V20" s="2">
        <v>688.986</v>
      </c>
      <c r="W20" s="2">
        <v>775.504</v>
      </c>
      <c r="X20" s="2">
        <v>844.558</v>
      </c>
      <c r="Y20" s="2">
        <v>883.171</v>
      </c>
      <c r="Z20" s="2">
        <v>905</v>
      </c>
    </row>
    <row r="21" spans="1:26" ht="12.75">
      <c r="A21">
        <v>18</v>
      </c>
      <c r="B21" s="2">
        <f t="shared" si="0"/>
        <v>1.009999999999991</v>
      </c>
      <c r="C21" s="2">
        <f t="shared" si="1"/>
        <v>1.1079999999999472</v>
      </c>
      <c r="D21" s="2">
        <f t="shared" si="2"/>
        <v>0.42399999999997817</v>
      </c>
      <c r="E21" s="2">
        <f t="shared" si="3"/>
        <v>0.54099999999994</v>
      </c>
      <c r="F21" s="2">
        <f t="shared" si="4"/>
        <v>3.619000000000028</v>
      </c>
      <c r="G21" s="2">
        <f t="shared" si="5"/>
        <v>3.4460000000000264</v>
      </c>
      <c r="H21" s="2">
        <f t="shared" si="6"/>
        <v>3.9120000000000346</v>
      </c>
      <c r="I21" s="2">
        <f t="shared" si="7"/>
        <v>1.0370000000000346</v>
      </c>
      <c r="J21" s="2">
        <f t="shared" si="8"/>
        <v>3.2870000000000346</v>
      </c>
      <c r="K21" s="2">
        <f t="shared" si="9"/>
        <v>0.6850000000000023</v>
      </c>
      <c r="L21" s="2">
        <f t="shared" si="10"/>
        <v>1.9779999999999944</v>
      </c>
      <c r="M21" s="2">
        <f t="shared" si="11"/>
        <v>3.4860000000000007</v>
      </c>
      <c r="N21">
        <v>18</v>
      </c>
      <c r="O21" s="2">
        <v>25.133</v>
      </c>
      <c r="P21" s="2">
        <v>77.824</v>
      </c>
      <c r="Q21" s="2">
        <v>152.886</v>
      </c>
      <c r="R21" s="2">
        <v>270.973</v>
      </c>
      <c r="S21" s="2">
        <v>366.333</v>
      </c>
      <c r="T21" s="2">
        <v>472.99</v>
      </c>
      <c r="U21" s="2">
        <v>573.234</v>
      </c>
      <c r="V21" s="2">
        <v>692.605</v>
      </c>
      <c r="W21" s="2">
        <v>776.045</v>
      </c>
      <c r="X21" s="2">
        <v>844.982</v>
      </c>
      <c r="Y21" s="2">
        <v>884.279</v>
      </c>
      <c r="Z21" s="2">
        <v>906.01</v>
      </c>
    </row>
    <row r="22" spans="1:26" ht="12.75">
      <c r="A22">
        <v>19</v>
      </c>
      <c r="B22" s="2">
        <f t="shared" si="0"/>
        <v>1.6779999999999973</v>
      </c>
      <c r="C22" s="2">
        <f t="shared" si="1"/>
        <v>0</v>
      </c>
      <c r="D22" s="2">
        <f t="shared" si="2"/>
        <v>1.6929999999999836</v>
      </c>
      <c r="E22" s="2">
        <f t="shared" si="3"/>
        <v>0.9880000000000564</v>
      </c>
      <c r="F22" s="2">
        <f t="shared" si="4"/>
        <v>3.3310000000000173</v>
      </c>
      <c r="G22" s="2">
        <f t="shared" si="5"/>
        <v>4.559999999999945</v>
      </c>
      <c r="H22" s="2">
        <f t="shared" si="6"/>
        <v>4.216000000000008</v>
      </c>
      <c r="I22" s="2">
        <f t="shared" si="7"/>
        <v>3.725999999999999</v>
      </c>
      <c r="J22" s="2">
        <f t="shared" si="8"/>
        <v>3.5960000000000036</v>
      </c>
      <c r="K22" s="2">
        <f t="shared" si="9"/>
        <v>4.176000000000016</v>
      </c>
      <c r="L22" s="2">
        <f t="shared" si="10"/>
        <v>3.5109999999999957</v>
      </c>
      <c r="M22" s="2">
        <f t="shared" si="11"/>
        <v>3.0760000000000005</v>
      </c>
      <c r="N22">
        <v>19</v>
      </c>
      <c r="O22" s="2">
        <v>28.209</v>
      </c>
      <c r="P22" s="2">
        <v>81.335</v>
      </c>
      <c r="Q22" s="2">
        <v>157.062</v>
      </c>
      <c r="R22" s="2">
        <v>274.569</v>
      </c>
      <c r="S22" s="2">
        <v>370.059</v>
      </c>
      <c r="T22" s="2">
        <v>477.206</v>
      </c>
      <c r="U22" s="2">
        <v>577.794</v>
      </c>
      <c r="V22" s="2">
        <v>695.936</v>
      </c>
      <c r="W22" s="2">
        <v>777.033</v>
      </c>
      <c r="X22" s="2">
        <v>846.675</v>
      </c>
      <c r="Y22" s="2">
        <v>884.279</v>
      </c>
      <c r="Z22" s="2">
        <v>907.688</v>
      </c>
    </row>
    <row r="23" spans="1:26" ht="12.75">
      <c r="A23">
        <v>20</v>
      </c>
      <c r="B23" s="2">
        <f t="shared" si="0"/>
        <v>0.1150000000000091</v>
      </c>
      <c r="C23" s="2">
        <f t="shared" si="1"/>
        <v>1.030999999999949</v>
      </c>
      <c r="D23" s="2">
        <f t="shared" si="2"/>
        <v>1.48599999999999</v>
      </c>
      <c r="E23" s="2">
        <f t="shared" si="3"/>
        <v>2.923000000000002</v>
      </c>
      <c r="F23" s="2">
        <f t="shared" si="4"/>
        <v>0.0019999999999527063</v>
      </c>
      <c r="G23" s="2">
        <f t="shared" si="5"/>
        <v>6.3110000000000355</v>
      </c>
      <c r="H23" s="2">
        <f t="shared" si="6"/>
        <v>0</v>
      </c>
      <c r="I23" s="2">
        <f t="shared" si="7"/>
        <v>4.277999999999963</v>
      </c>
      <c r="J23" s="2">
        <f t="shared" si="8"/>
        <v>3.11099999999999</v>
      </c>
      <c r="K23" s="2">
        <f t="shared" si="9"/>
        <v>2.423999999999978</v>
      </c>
      <c r="L23" s="2">
        <f t="shared" si="10"/>
        <v>2.6670000000000016</v>
      </c>
      <c r="M23" s="2">
        <f t="shared" si="11"/>
        <v>0</v>
      </c>
      <c r="N23">
        <v>20</v>
      </c>
      <c r="O23" s="2">
        <v>28.209</v>
      </c>
      <c r="P23" s="2">
        <v>84.002</v>
      </c>
      <c r="Q23" s="2">
        <v>159.486</v>
      </c>
      <c r="R23" s="2">
        <v>277.68</v>
      </c>
      <c r="S23" s="2">
        <v>374.337</v>
      </c>
      <c r="T23" s="2">
        <v>477.206</v>
      </c>
      <c r="U23" s="2">
        <v>584.105</v>
      </c>
      <c r="V23" s="2">
        <v>695.938</v>
      </c>
      <c r="W23" s="2">
        <v>779.956</v>
      </c>
      <c r="X23" s="2">
        <v>848.161</v>
      </c>
      <c r="Y23" s="2">
        <v>885.31</v>
      </c>
      <c r="Z23" s="2">
        <v>907.803</v>
      </c>
    </row>
    <row r="24" spans="1:26" ht="12.75">
      <c r="A24">
        <v>21</v>
      </c>
      <c r="B24" s="2">
        <f t="shared" si="0"/>
        <v>0.5779999999999745</v>
      </c>
      <c r="C24" s="2">
        <f t="shared" si="1"/>
        <v>0</v>
      </c>
      <c r="D24" s="2">
        <f t="shared" si="2"/>
        <v>0.13400000000001455</v>
      </c>
      <c r="E24" s="2">
        <f t="shared" si="3"/>
        <v>0.7899999999999636</v>
      </c>
      <c r="F24" s="2">
        <f t="shared" si="4"/>
        <v>0.09299999999996089</v>
      </c>
      <c r="G24" s="2">
        <f t="shared" si="5"/>
        <v>3.201999999999998</v>
      </c>
      <c r="H24" s="2">
        <f t="shared" si="6"/>
        <v>4.276999999999987</v>
      </c>
      <c r="I24" s="2">
        <f t="shared" si="7"/>
        <v>3.9890000000000327</v>
      </c>
      <c r="J24" s="2">
        <f t="shared" si="8"/>
        <v>7.029999999999973</v>
      </c>
      <c r="K24" s="2">
        <f t="shared" si="9"/>
        <v>3.4650000000000034</v>
      </c>
      <c r="L24" s="2">
        <f t="shared" si="10"/>
        <v>3.3329999999999984</v>
      </c>
      <c r="M24" s="2">
        <f t="shared" si="11"/>
        <v>0.18499999999999872</v>
      </c>
      <c r="N24">
        <v>21</v>
      </c>
      <c r="O24" s="2">
        <v>28.394</v>
      </c>
      <c r="P24" s="2">
        <v>87.335</v>
      </c>
      <c r="Q24" s="2">
        <v>162.951</v>
      </c>
      <c r="R24" s="2">
        <v>284.71</v>
      </c>
      <c r="S24" s="2">
        <v>378.326</v>
      </c>
      <c r="T24" s="2">
        <v>481.483</v>
      </c>
      <c r="U24" s="2">
        <v>587.307</v>
      </c>
      <c r="V24" s="2">
        <v>696.031</v>
      </c>
      <c r="W24" s="2">
        <v>780.746</v>
      </c>
      <c r="X24" s="2">
        <v>848.295</v>
      </c>
      <c r="Y24" s="2">
        <v>885.31</v>
      </c>
      <c r="Z24" s="2">
        <v>908.381</v>
      </c>
    </row>
    <row r="25" spans="1:26" ht="12.75">
      <c r="A25">
        <v>22</v>
      </c>
      <c r="B25" s="2">
        <f t="shared" si="0"/>
        <v>0</v>
      </c>
      <c r="C25" s="2">
        <f t="shared" si="1"/>
        <v>0.4660000000000082</v>
      </c>
      <c r="D25" s="2">
        <f t="shared" si="2"/>
        <v>0.12600000000009004</v>
      </c>
      <c r="E25" s="2">
        <f t="shared" si="3"/>
        <v>3.22300000000007</v>
      </c>
      <c r="F25" s="2">
        <f t="shared" si="4"/>
        <v>3.740000000000009</v>
      </c>
      <c r="G25" s="2">
        <f t="shared" si="5"/>
        <v>5.112999999999943</v>
      </c>
      <c r="H25" s="2">
        <f t="shared" si="6"/>
        <v>1.9800000000000182</v>
      </c>
      <c r="I25" s="2">
        <f t="shared" si="7"/>
        <v>0.24699999999995725</v>
      </c>
      <c r="J25" s="2">
        <f t="shared" si="8"/>
        <v>3.913000000000011</v>
      </c>
      <c r="K25" s="2">
        <f t="shared" si="9"/>
        <v>2.5740000000000123</v>
      </c>
      <c r="L25" s="2">
        <f t="shared" si="10"/>
        <v>0.7220000000000084</v>
      </c>
      <c r="M25" s="2">
        <f t="shared" si="11"/>
        <v>0.5180000000000007</v>
      </c>
      <c r="N25">
        <v>22</v>
      </c>
      <c r="O25" s="2">
        <v>28.912</v>
      </c>
      <c r="P25" s="2">
        <v>88.057</v>
      </c>
      <c r="Q25" s="2">
        <v>165.525</v>
      </c>
      <c r="R25" s="2">
        <v>288.623</v>
      </c>
      <c r="S25" s="2">
        <v>378.573</v>
      </c>
      <c r="T25" s="2">
        <v>483.463</v>
      </c>
      <c r="U25" s="2">
        <v>592.42</v>
      </c>
      <c r="V25" s="2">
        <v>699.771</v>
      </c>
      <c r="W25" s="2">
        <v>783.969</v>
      </c>
      <c r="X25" s="2">
        <v>848.421</v>
      </c>
      <c r="Y25" s="2">
        <v>885.776</v>
      </c>
      <c r="Z25" s="2">
        <v>908.381</v>
      </c>
    </row>
    <row r="26" spans="1:26" ht="12.75">
      <c r="A26">
        <v>23</v>
      </c>
      <c r="B26" s="2">
        <f t="shared" si="0"/>
        <v>0</v>
      </c>
      <c r="C26" s="2">
        <f t="shared" si="1"/>
        <v>2.7170000000000982</v>
      </c>
      <c r="D26" s="2">
        <f t="shared" si="2"/>
        <v>0.99899999999991</v>
      </c>
      <c r="E26" s="2">
        <f t="shared" si="3"/>
        <v>4.780999999999949</v>
      </c>
      <c r="F26" s="2">
        <f t="shared" si="4"/>
        <v>1.73700000000008</v>
      </c>
      <c r="G26" s="2">
        <f t="shared" si="5"/>
        <v>1.0900000000000318</v>
      </c>
      <c r="H26" s="2">
        <f t="shared" si="6"/>
        <v>7.265999999999963</v>
      </c>
      <c r="I26" s="2">
        <f t="shared" si="7"/>
        <v>5.840000000000032</v>
      </c>
      <c r="J26" s="2">
        <f t="shared" si="8"/>
        <v>4.78000000000003</v>
      </c>
      <c r="K26" s="2">
        <f t="shared" si="9"/>
        <v>3.0679999999999836</v>
      </c>
      <c r="L26" s="2">
        <f t="shared" si="10"/>
        <v>1.1430000000000007</v>
      </c>
      <c r="M26" s="2">
        <f t="shared" si="11"/>
        <v>0.01600000000000179</v>
      </c>
      <c r="N26">
        <v>23</v>
      </c>
      <c r="O26" s="2">
        <v>28.928</v>
      </c>
      <c r="P26" s="2">
        <v>89.2</v>
      </c>
      <c r="Q26" s="2">
        <v>168.593</v>
      </c>
      <c r="R26" s="2">
        <v>293.403</v>
      </c>
      <c r="S26" s="2">
        <v>384.413</v>
      </c>
      <c r="T26" s="2">
        <v>490.729</v>
      </c>
      <c r="U26" s="2">
        <v>593.51</v>
      </c>
      <c r="V26" s="2">
        <v>701.508</v>
      </c>
      <c r="W26" s="2">
        <v>788.75</v>
      </c>
      <c r="X26" s="2">
        <v>849.42</v>
      </c>
      <c r="Y26" s="2">
        <v>888.493</v>
      </c>
      <c r="Z26" s="2">
        <v>908.381</v>
      </c>
    </row>
    <row r="27" spans="1:26" ht="12.75">
      <c r="A27">
        <v>24</v>
      </c>
      <c r="B27" s="2">
        <f t="shared" si="0"/>
        <v>0.13600000000008095</v>
      </c>
      <c r="C27" s="2">
        <f t="shared" si="1"/>
        <v>3.1989999999999554</v>
      </c>
      <c r="D27" s="2">
        <f t="shared" si="2"/>
        <v>2.9160000000000537</v>
      </c>
      <c r="E27" s="2">
        <f t="shared" si="3"/>
        <v>4.736999999999966</v>
      </c>
      <c r="F27" s="2">
        <f t="shared" si="4"/>
        <v>4.736999999999966</v>
      </c>
      <c r="G27" s="2">
        <f t="shared" si="5"/>
        <v>4.573999999999955</v>
      </c>
      <c r="H27" s="2">
        <f t="shared" si="6"/>
        <v>4.872000000000014</v>
      </c>
      <c r="I27" s="2">
        <f t="shared" si="7"/>
        <v>0.3039999999999736</v>
      </c>
      <c r="J27" s="2">
        <f t="shared" si="8"/>
        <v>3.4839999999999804</v>
      </c>
      <c r="K27" s="2">
        <f t="shared" si="9"/>
        <v>4.0730000000000075</v>
      </c>
      <c r="L27" s="2">
        <f t="shared" si="10"/>
        <v>2.5900000000000034</v>
      </c>
      <c r="M27" s="2">
        <f t="shared" si="11"/>
        <v>0.24099999999999966</v>
      </c>
      <c r="N27">
        <v>24</v>
      </c>
      <c r="O27" s="2">
        <v>29.169</v>
      </c>
      <c r="P27" s="2">
        <v>91.79</v>
      </c>
      <c r="Q27" s="2">
        <v>172.666</v>
      </c>
      <c r="R27" s="2">
        <v>296.887</v>
      </c>
      <c r="S27" s="2">
        <v>384.717</v>
      </c>
      <c r="T27" s="2">
        <v>495.601</v>
      </c>
      <c r="U27" s="2">
        <v>598.084</v>
      </c>
      <c r="V27" s="2">
        <v>706.245</v>
      </c>
      <c r="W27" s="2">
        <v>793.487</v>
      </c>
      <c r="X27" s="2">
        <v>852.336</v>
      </c>
      <c r="Y27" s="2">
        <v>891.692</v>
      </c>
      <c r="Z27" s="2">
        <v>908.517</v>
      </c>
    </row>
    <row r="28" spans="1:26" ht="12.75">
      <c r="A28">
        <v>25</v>
      </c>
      <c r="B28" s="2">
        <f t="shared" si="0"/>
        <v>0.01899999999989177</v>
      </c>
      <c r="C28" s="2">
        <f t="shared" si="1"/>
        <v>0</v>
      </c>
      <c r="D28" s="2">
        <f t="shared" si="2"/>
        <v>0.05499999999994998</v>
      </c>
      <c r="E28" s="2">
        <f t="shared" si="3"/>
        <v>0.8319999999999936</v>
      </c>
      <c r="F28" s="2">
        <f t="shared" si="4"/>
        <v>1.7369999999999663</v>
      </c>
      <c r="G28" s="2">
        <f t="shared" si="5"/>
        <v>4.071000000000026</v>
      </c>
      <c r="H28" s="2">
        <f t="shared" si="6"/>
        <v>5.144999999999982</v>
      </c>
      <c r="I28" s="2">
        <f t="shared" si="7"/>
        <v>6.597000000000037</v>
      </c>
      <c r="J28" s="2">
        <f t="shared" si="8"/>
        <v>2.3109999999999786</v>
      </c>
      <c r="K28" s="2">
        <f t="shared" si="9"/>
        <v>3.3149999999999977</v>
      </c>
      <c r="L28" s="2">
        <f t="shared" si="10"/>
        <v>0</v>
      </c>
      <c r="M28" s="2">
        <f t="shared" si="11"/>
        <v>1.4989999999999988</v>
      </c>
      <c r="N28">
        <v>25</v>
      </c>
      <c r="O28" s="2">
        <v>30.668</v>
      </c>
      <c r="P28" s="2">
        <v>91.79</v>
      </c>
      <c r="Q28" s="2">
        <v>175.981</v>
      </c>
      <c r="R28" s="2">
        <v>299.198</v>
      </c>
      <c r="S28" s="2">
        <v>391.314</v>
      </c>
      <c r="T28" s="2">
        <v>500.746</v>
      </c>
      <c r="U28" s="2">
        <v>602.155</v>
      </c>
      <c r="V28" s="2">
        <v>707.982</v>
      </c>
      <c r="W28" s="2">
        <v>794.319</v>
      </c>
      <c r="X28" s="2">
        <v>852.391</v>
      </c>
      <c r="Y28" s="2">
        <v>891.692</v>
      </c>
      <c r="Z28" s="2">
        <v>908.536</v>
      </c>
    </row>
    <row r="29" spans="1:26" ht="12.75">
      <c r="A29">
        <v>26</v>
      </c>
      <c r="B29" s="2">
        <f t="shared" si="0"/>
        <v>0.29100000000005366</v>
      </c>
      <c r="C29" s="2">
        <f t="shared" si="1"/>
        <v>0.9139999999999873</v>
      </c>
      <c r="D29" s="2">
        <f t="shared" si="2"/>
        <v>0.3079999999999927</v>
      </c>
      <c r="E29" s="2">
        <f t="shared" si="3"/>
        <v>2.424000000000092</v>
      </c>
      <c r="F29" s="2">
        <f t="shared" si="4"/>
        <v>3.73700000000008</v>
      </c>
      <c r="G29" s="2">
        <f t="shared" si="5"/>
        <v>5.668000000000006</v>
      </c>
      <c r="H29" s="2">
        <f t="shared" si="6"/>
        <v>4.157000000000039</v>
      </c>
      <c r="I29" s="2">
        <f t="shared" si="7"/>
        <v>0.4619999999999891</v>
      </c>
      <c r="J29" s="2">
        <f t="shared" si="8"/>
        <v>0.25600000000002865</v>
      </c>
      <c r="K29" s="2">
        <f t="shared" si="9"/>
        <v>0.42600000000001614</v>
      </c>
      <c r="L29" s="2">
        <f t="shared" si="10"/>
        <v>4.814999999999998</v>
      </c>
      <c r="M29" s="2">
        <f t="shared" si="11"/>
        <v>0</v>
      </c>
      <c r="N29">
        <v>26</v>
      </c>
      <c r="O29" s="2">
        <v>30.668</v>
      </c>
      <c r="P29" s="2">
        <v>96.605</v>
      </c>
      <c r="Q29" s="2">
        <v>176.407</v>
      </c>
      <c r="R29" s="2">
        <v>299.454</v>
      </c>
      <c r="S29" s="2">
        <v>391.776</v>
      </c>
      <c r="T29" s="2">
        <v>504.903</v>
      </c>
      <c r="U29" s="2">
        <v>607.823</v>
      </c>
      <c r="V29" s="2">
        <v>711.719</v>
      </c>
      <c r="W29" s="2">
        <v>796.743</v>
      </c>
      <c r="X29" s="2">
        <v>852.699</v>
      </c>
      <c r="Y29" s="2">
        <v>892.606</v>
      </c>
      <c r="Z29" s="2">
        <v>908.827</v>
      </c>
    </row>
    <row r="30" spans="1:26" ht="12.75">
      <c r="A30">
        <v>27</v>
      </c>
      <c r="B30" s="2">
        <f t="shared" si="0"/>
        <v>0.051000000000044565</v>
      </c>
      <c r="C30" s="2">
        <f t="shared" si="1"/>
        <v>1.4610000000000127</v>
      </c>
      <c r="D30" s="2">
        <f t="shared" si="2"/>
        <v>0.8410000000000082</v>
      </c>
      <c r="E30" s="2">
        <f t="shared" si="3"/>
        <v>2.419999999999959</v>
      </c>
      <c r="F30" s="2">
        <f t="shared" si="4"/>
        <v>0.7379999999999427</v>
      </c>
      <c r="G30" s="2">
        <f t="shared" si="5"/>
        <v>6.446000000000026</v>
      </c>
      <c r="H30" s="2">
        <f t="shared" si="6"/>
        <v>4.492999999999995</v>
      </c>
      <c r="I30" s="2">
        <f t="shared" si="7"/>
        <v>3.791999999999973</v>
      </c>
      <c r="J30" s="2">
        <f t="shared" si="8"/>
        <v>4.235000000000014</v>
      </c>
      <c r="K30" s="2">
        <f t="shared" si="9"/>
        <v>6.357999999999976</v>
      </c>
      <c r="L30" s="2">
        <f t="shared" si="10"/>
        <v>3.2409999999999997</v>
      </c>
      <c r="M30" s="2">
        <f t="shared" si="11"/>
        <v>1.0420000000000016</v>
      </c>
      <c r="N30">
        <v>27</v>
      </c>
      <c r="O30" s="2">
        <v>31.71</v>
      </c>
      <c r="P30" s="2">
        <v>99.846</v>
      </c>
      <c r="Q30" s="2">
        <v>182.765</v>
      </c>
      <c r="R30" s="2">
        <v>303.689</v>
      </c>
      <c r="S30" s="2">
        <v>395.568</v>
      </c>
      <c r="T30" s="2">
        <v>509.396</v>
      </c>
      <c r="U30" s="2">
        <v>614.269</v>
      </c>
      <c r="V30" s="2">
        <v>712.457</v>
      </c>
      <c r="W30" s="2">
        <v>799.163</v>
      </c>
      <c r="X30" s="2">
        <v>853.54</v>
      </c>
      <c r="Y30" s="2">
        <v>894.067</v>
      </c>
      <c r="Z30" s="2">
        <v>908.878</v>
      </c>
    </row>
    <row r="31" spans="1:26" ht="12.75">
      <c r="A31">
        <v>28</v>
      </c>
      <c r="B31" s="2">
        <f t="shared" si="0"/>
        <v>0.0019999999999527063</v>
      </c>
      <c r="C31" s="2">
        <f t="shared" si="1"/>
        <v>0</v>
      </c>
      <c r="D31" s="2">
        <f t="shared" si="2"/>
        <v>2.993000000000052</v>
      </c>
      <c r="E31" s="2">
        <f t="shared" si="3"/>
        <v>1.8070000000000164</v>
      </c>
      <c r="F31" s="2">
        <f t="shared" si="4"/>
        <v>2.7369999999999663</v>
      </c>
      <c r="G31" s="2">
        <f t="shared" si="5"/>
        <v>5.373000000000047</v>
      </c>
      <c r="H31" s="2">
        <f t="shared" si="6"/>
        <v>1.8519999999999754</v>
      </c>
      <c r="I31" s="2">
        <f t="shared" si="7"/>
        <v>4.103000000000009</v>
      </c>
      <c r="J31" s="2">
        <f t="shared" si="8"/>
        <v>1.9839999999999804</v>
      </c>
      <c r="K31" s="2">
        <f t="shared" si="9"/>
        <v>4.836000000000013</v>
      </c>
      <c r="L31" s="2">
        <f t="shared" si="10"/>
        <v>1.551000000000002</v>
      </c>
      <c r="M31" s="2">
        <f t="shared" si="11"/>
        <v>3.4990000000000023</v>
      </c>
      <c r="N31">
        <v>28</v>
      </c>
      <c r="O31" s="2">
        <v>35.209</v>
      </c>
      <c r="P31" s="2">
        <v>101.397</v>
      </c>
      <c r="Q31" s="2">
        <v>187.601</v>
      </c>
      <c r="R31" s="2">
        <v>305.673</v>
      </c>
      <c r="S31" s="2">
        <v>399.671</v>
      </c>
      <c r="T31" s="2">
        <v>511.248</v>
      </c>
      <c r="U31" s="2">
        <v>619.642</v>
      </c>
      <c r="V31" s="2">
        <v>715.194</v>
      </c>
      <c r="W31" s="2">
        <v>800.97</v>
      </c>
      <c r="X31" s="2">
        <v>856.533</v>
      </c>
      <c r="Y31" s="2">
        <v>894.067</v>
      </c>
      <c r="Z31" s="2">
        <v>908.88</v>
      </c>
    </row>
    <row r="32" spans="1:26" ht="12.75">
      <c r="A32">
        <v>29</v>
      </c>
      <c r="B32" s="2">
        <f t="shared" si="0"/>
        <v>0</v>
      </c>
      <c r="C32" s="2">
        <f t="shared" si="1"/>
        <v>0.020999999999958163</v>
      </c>
      <c r="D32" s="2">
        <f t="shared" si="2"/>
        <v>0.045999999999935426</v>
      </c>
      <c r="E32" s="2">
        <f t="shared" si="3"/>
        <v>4.280999999999949</v>
      </c>
      <c r="F32" s="2">
        <f t="shared" si="4"/>
        <v>4.73700000000008</v>
      </c>
      <c r="G32" s="2">
        <f t="shared" si="5"/>
        <v>5.525999999999954</v>
      </c>
      <c r="H32" s="2">
        <f t="shared" si="6"/>
        <v>6.4570000000000505</v>
      </c>
      <c r="I32" s="2">
        <f t="shared" si="7"/>
        <v>2.47199999999998</v>
      </c>
      <c r="J32" s="2">
        <f t="shared" si="8"/>
        <v>2.562000000000012</v>
      </c>
      <c r="K32" s="2">
        <f t="shared" si="9"/>
        <v>4.300999999999988</v>
      </c>
      <c r="L32" s="2">
        <v>0</v>
      </c>
      <c r="M32" s="2">
        <f t="shared" si="11"/>
        <v>1.2169999999999987</v>
      </c>
      <c r="N32">
        <v>29</v>
      </c>
      <c r="O32" s="2">
        <v>36.426</v>
      </c>
      <c r="P32" s="2">
        <v>0</v>
      </c>
      <c r="Q32" s="2">
        <v>191.902</v>
      </c>
      <c r="R32" s="2">
        <v>308.235</v>
      </c>
      <c r="S32" s="2">
        <v>402.143</v>
      </c>
      <c r="T32" s="2">
        <v>517.705</v>
      </c>
      <c r="U32" s="2">
        <v>625.168</v>
      </c>
      <c r="V32" s="2">
        <v>719.931</v>
      </c>
      <c r="W32" s="2">
        <v>805.251</v>
      </c>
      <c r="X32" s="2">
        <v>856.579</v>
      </c>
      <c r="Y32" s="2">
        <v>894.088</v>
      </c>
      <c r="Z32" s="2">
        <v>908.88</v>
      </c>
    </row>
    <row r="33" spans="1:26" ht="12.75">
      <c r="A33">
        <v>30</v>
      </c>
      <c r="B33" s="2">
        <f t="shared" si="0"/>
        <v>0</v>
      </c>
      <c r="C33" s="2">
        <f t="shared" si="1"/>
        <v>0.7150000000000318</v>
      </c>
      <c r="D33" s="2">
        <f t="shared" si="2"/>
        <v>2.72300000000007</v>
      </c>
      <c r="E33" s="2">
        <f t="shared" si="3"/>
        <v>5.26400000000001</v>
      </c>
      <c r="F33" s="2">
        <f t="shared" si="4"/>
        <v>1.7369999999999663</v>
      </c>
      <c r="G33" s="2">
        <f t="shared" si="5"/>
        <v>4.451000000000022</v>
      </c>
      <c r="H33" s="2">
        <f t="shared" si="6"/>
        <v>2.0679999999999836</v>
      </c>
      <c r="I33" s="2">
        <f t="shared" si="7"/>
        <v>4.343000000000018</v>
      </c>
      <c r="J33" s="2">
        <f t="shared" si="8"/>
        <v>0.02199999999999136</v>
      </c>
      <c r="K33" s="2">
        <f t="shared" si="9"/>
        <v>0.9920000000000186</v>
      </c>
      <c r="L33" s="2">
        <v>0</v>
      </c>
      <c r="M33" s="2">
        <f t="shared" si="11"/>
        <v>0.3369999999999962</v>
      </c>
      <c r="N33">
        <v>30</v>
      </c>
      <c r="O33" s="2">
        <v>36.763</v>
      </c>
      <c r="P33" s="2">
        <v>0</v>
      </c>
      <c r="Q33" s="2">
        <v>192.894</v>
      </c>
      <c r="R33" s="2">
        <v>308.257</v>
      </c>
      <c r="S33" s="2">
        <v>406.486</v>
      </c>
      <c r="T33" s="2">
        <v>519.773</v>
      </c>
      <c r="U33" s="2">
        <v>629.619</v>
      </c>
      <c r="V33" s="2">
        <v>721.668</v>
      </c>
      <c r="W33" s="2">
        <v>810.515</v>
      </c>
      <c r="X33" s="2">
        <v>859.302</v>
      </c>
      <c r="Y33" s="2">
        <v>894.803</v>
      </c>
      <c r="Z33" s="2">
        <v>908.88</v>
      </c>
    </row>
    <row r="34" spans="1:26" ht="12.75">
      <c r="A34">
        <v>31</v>
      </c>
      <c r="B34" s="2">
        <f t="shared" si="0"/>
        <v>2.094000000000051</v>
      </c>
      <c r="C34" s="2">
        <v>0</v>
      </c>
      <c r="D34" s="2">
        <f t="shared" si="2"/>
        <v>3.6609999999999445</v>
      </c>
      <c r="E34" s="2">
        <v>0</v>
      </c>
      <c r="F34" s="2">
        <f t="shared" si="4"/>
        <v>3.7369999999999663</v>
      </c>
      <c r="G34" s="2">
        <f t="shared" si="5"/>
        <v>2.4189999999999827</v>
      </c>
      <c r="H34" s="2">
        <v>0</v>
      </c>
      <c r="I34" s="2">
        <f t="shared" si="7"/>
        <v>5.4909999999999854</v>
      </c>
      <c r="J34" s="2">
        <v>0</v>
      </c>
      <c r="K34" s="2">
        <f t="shared" si="9"/>
        <v>2.9639999999999986</v>
      </c>
      <c r="L34" s="2">
        <v>0</v>
      </c>
      <c r="M34" s="2">
        <f t="shared" si="11"/>
        <v>3.966000000000001</v>
      </c>
      <c r="N34">
        <v>31</v>
      </c>
      <c r="O34" s="2">
        <v>40.729</v>
      </c>
      <c r="P34" s="2">
        <v>0</v>
      </c>
      <c r="Q34" s="2">
        <v>195.858</v>
      </c>
      <c r="R34" s="2">
        <v>0</v>
      </c>
      <c r="S34" s="2">
        <v>411.977</v>
      </c>
      <c r="T34" s="2">
        <v>0</v>
      </c>
      <c r="U34" s="2">
        <v>632.038</v>
      </c>
      <c r="V34" s="2">
        <v>725.405</v>
      </c>
      <c r="W34" s="2">
        <v>0</v>
      </c>
      <c r="X34" s="2">
        <v>862.963</v>
      </c>
      <c r="Y34" s="2">
        <v>0</v>
      </c>
      <c r="Z34" s="2">
        <v>910.974</v>
      </c>
    </row>
    <row r="35" ht="12.75">
      <c r="E35" s="3" t="s">
        <v>24</v>
      </c>
    </row>
    <row r="36" spans="2:15" ht="12.75">
      <c r="B36" s="2">
        <f aca="true" t="shared" si="12" ref="B36:M36">SUM(B4:B34)</f>
        <v>16.17100000000005</v>
      </c>
      <c r="C36" s="2">
        <f t="shared" si="12"/>
        <v>31.840000000000032</v>
      </c>
      <c r="D36" s="2">
        <f t="shared" si="12"/>
        <v>52.44799999999998</v>
      </c>
      <c r="E36" s="2">
        <f>SUM(E4:E35)</f>
        <v>85.11000000000001</v>
      </c>
      <c r="F36" s="5">
        <f t="shared" si="12"/>
        <v>93.36699999999996</v>
      </c>
      <c r="G36" s="2">
        <f>SUM(G4:G34)</f>
        <v>112.26499999999999</v>
      </c>
      <c r="H36" s="2">
        <f t="shared" si="12"/>
        <v>107.79600000000005</v>
      </c>
      <c r="I36" s="2">
        <f t="shared" si="12"/>
        <v>103.71999999999997</v>
      </c>
      <c r="J36" s="2">
        <f t="shared" si="12"/>
        <v>112.399</v>
      </c>
      <c r="K36" s="2">
        <f t="shared" si="12"/>
        <v>94.461</v>
      </c>
      <c r="L36" s="2">
        <f t="shared" si="12"/>
        <v>60.668000000000006</v>
      </c>
      <c r="M36" s="2">
        <f t="shared" si="12"/>
        <v>40.729</v>
      </c>
      <c r="O36" t="s">
        <v>14</v>
      </c>
    </row>
    <row r="39" spans="2:15" ht="12.75">
      <c r="B39" s="5">
        <f aca="true" t="shared" si="13" ref="B39:L39">C39+B36</f>
        <v>910.974</v>
      </c>
      <c r="C39" s="5">
        <f t="shared" si="13"/>
        <v>894.803</v>
      </c>
      <c r="D39" s="5">
        <f t="shared" si="13"/>
        <v>862.963</v>
      </c>
      <c r="E39" s="5">
        <f t="shared" si="13"/>
        <v>810.515</v>
      </c>
      <c r="F39" s="5">
        <f t="shared" si="13"/>
        <v>725.405</v>
      </c>
      <c r="G39" s="5">
        <f t="shared" si="13"/>
        <v>632.038</v>
      </c>
      <c r="H39" s="5">
        <f t="shared" si="13"/>
        <v>519.773</v>
      </c>
      <c r="I39" s="5">
        <f t="shared" si="13"/>
        <v>411.977</v>
      </c>
      <c r="J39" s="5">
        <f t="shared" si="13"/>
        <v>308.257</v>
      </c>
      <c r="K39" s="5">
        <f t="shared" si="13"/>
        <v>195.858</v>
      </c>
      <c r="L39" s="5">
        <f t="shared" si="13"/>
        <v>101.397</v>
      </c>
      <c r="M39" s="5">
        <f>M36</f>
        <v>40.729</v>
      </c>
      <c r="O39" t="s">
        <v>21</v>
      </c>
    </row>
    <row r="41" spans="2:15" ht="12.75">
      <c r="B41" s="2">
        <f>SUM(B4:B34)/31</f>
        <v>0.5216451612903241</v>
      </c>
      <c r="C41" s="2">
        <f>SUM(C4:C33)/30</f>
        <v>1.0613333333333344</v>
      </c>
      <c r="D41" s="2">
        <f>SUM(D4:D34)/31</f>
        <v>1.6918709677419348</v>
      </c>
      <c r="E41" s="2">
        <f>SUM(E4:E33)/30</f>
        <v>2.8370000000000006</v>
      </c>
      <c r="F41" s="5">
        <f>SUM(F4:F34)/31</f>
        <v>3.011838709677418</v>
      </c>
      <c r="G41" s="2">
        <f>SUM(G4:G34)/31</f>
        <v>3.6214516129032255</v>
      </c>
      <c r="H41" s="2">
        <f>SUM(H4:H33)/30</f>
        <v>3.5932000000000017</v>
      </c>
      <c r="I41" s="2">
        <f>SUM(I4:I34)/31</f>
        <v>3.3458064516129022</v>
      </c>
      <c r="J41" s="2">
        <f>SUM(J4:J34)/30</f>
        <v>3.7466333333333335</v>
      </c>
      <c r="K41" s="2">
        <f>SUM(K4:K34)/31</f>
        <v>3.0471290322580646</v>
      </c>
      <c r="L41" s="2">
        <f>SUM(L4:L31)/28</f>
        <v>2.166714285714286</v>
      </c>
      <c r="M41" s="2">
        <f>SUM(M4:M34)/31</f>
        <v>1.3138387096774193</v>
      </c>
      <c r="O41" t="s">
        <v>15</v>
      </c>
    </row>
    <row r="42" spans="2:16" ht="12.75">
      <c r="B42" s="8"/>
      <c r="C42" s="8"/>
      <c r="D42" s="8"/>
      <c r="E42" s="8"/>
      <c r="F42" s="9"/>
      <c r="G42" s="8"/>
      <c r="H42" s="8"/>
      <c r="I42" s="8"/>
      <c r="J42" s="8"/>
      <c r="K42" s="8"/>
      <c r="L42" s="8"/>
      <c r="M42" s="8"/>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4" ref="B48:M48">(B39)/2.8/B45</f>
        <v>0.8913639921722115</v>
      </c>
      <c r="C48" s="2">
        <f t="shared" si="14"/>
        <v>0.9568038922155688</v>
      </c>
      <c r="D48" s="2">
        <f t="shared" si="14"/>
        <v>1.0138193139097744</v>
      </c>
      <c r="E48" s="2">
        <f t="shared" si="14"/>
        <v>1.0603283621140764</v>
      </c>
      <c r="F48" s="2">
        <f t="shared" si="14"/>
        <v>1.066144914756026</v>
      </c>
      <c r="G48" s="2">
        <f t="shared" si="14"/>
        <v>1.0647540431266849</v>
      </c>
      <c r="H48" s="2">
        <f t="shared" si="14"/>
        <v>1.025597868981847</v>
      </c>
      <c r="I48" s="2">
        <f t="shared" si="14"/>
        <v>0.9744016083254494</v>
      </c>
      <c r="J48" s="2">
        <f t="shared" si="14"/>
        <v>0.9174315476190477</v>
      </c>
      <c r="K48" s="2">
        <f t="shared" si="14"/>
        <v>0.7772142857142857</v>
      </c>
      <c r="L48" s="2">
        <f t="shared" si="14"/>
        <v>0.6137832929782082</v>
      </c>
      <c r="M48" s="2">
        <f t="shared" si="14"/>
        <v>0.4692281105990783</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P98"/>
  <sheetViews>
    <sheetView workbookViewId="0" topLeftCell="A54">
      <selection activeCell="M94" sqref="M94"/>
    </sheetView>
  </sheetViews>
  <sheetFormatPr defaultColWidth="9.140625" defaultRowHeight="12.75"/>
  <cols>
    <col min="2" max="2" width="11.28125" style="0" customWidth="1"/>
    <col min="3" max="3" width="12.28125" style="0" customWidth="1"/>
    <col min="4" max="4" width="10.57421875" style="0" customWidth="1"/>
    <col min="5" max="5" width="13.00390625" style="0" customWidth="1"/>
    <col min="6" max="6" width="12.140625" style="0" customWidth="1"/>
    <col min="7" max="7" width="11.7109375" style="0" customWidth="1"/>
    <col min="8" max="8" width="10.8515625" style="0" customWidth="1"/>
    <col min="9" max="9" width="11.140625" style="0" bestFit="1" customWidth="1"/>
    <col min="10" max="10" width="12.57421875" style="0" bestFit="1" customWidth="1"/>
    <col min="11" max="11" width="10.00390625" style="0" bestFit="1" customWidth="1"/>
    <col min="12" max="12" width="11.7109375" style="0" bestFit="1" customWidth="1"/>
    <col min="13" max="13" width="11.57421875" style="0" bestFit="1" customWidth="1"/>
  </cols>
  <sheetData>
    <row r="3" spans="2:13" ht="12.75">
      <c r="B3" s="2" t="s">
        <v>7</v>
      </c>
      <c r="C3" s="2" t="s">
        <v>8</v>
      </c>
      <c r="D3" s="2" t="s">
        <v>9</v>
      </c>
      <c r="E3" s="2" t="s">
        <v>10</v>
      </c>
      <c r="F3" s="2" t="s">
        <v>11</v>
      </c>
      <c r="G3" s="2" t="s">
        <v>12</v>
      </c>
      <c r="H3" s="2" t="s">
        <v>1</v>
      </c>
      <c r="I3" s="3" t="s">
        <v>2</v>
      </c>
      <c r="J3" s="3" t="s">
        <v>3</v>
      </c>
      <c r="K3" s="3" t="s">
        <v>4</v>
      </c>
      <c r="L3" s="3" t="s">
        <v>5</v>
      </c>
      <c r="M3" s="3" t="s">
        <v>6</v>
      </c>
    </row>
    <row r="4" spans="1:15" ht="12.75">
      <c r="A4">
        <v>2002</v>
      </c>
      <c r="B4">
        <f>NUMBERS!$M$41</f>
        <v>1.3138387096774193</v>
      </c>
      <c r="C4">
        <f>NUMBERS!$L$41</f>
        <v>2.166714285714286</v>
      </c>
      <c r="D4">
        <f>NUMBERS!$K$41</f>
        <v>3.0471290322580646</v>
      </c>
      <c r="E4">
        <f>NUMBERS!$J$41</f>
        <v>3.7466333333333335</v>
      </c>
      <c r="F4">
        <f>NUMBERS!$I$41</f>
        <v>3.3458064516129022</v>
      </c>
      <c r="G4">
        <f>NUMBERS!$H$41</f>
        <v>3.5932000000000017</v>
      </c>
      <c r="H4">
        <f>NUMBERS!$G$41</f>
        <v>3.6214516129032255</v>
      </c>
      <c r="I4">
        <f>NUMBERS!$F$41</f>
        <v>3.011838709677418</v>
      </c>
      <c r="J4">
        <f>NUMBERS!$E$41</f>
        <v>2.8370000000000006</v>
      </c>
      <c r="K4">
        <f>NUMBERS!$D$41</f>
        <v>1.6918709677419348</v>
      </c>
      <c r="L4">
        <f>NUMBERS!$C$41</f>
        <v>1.0613333333333344</v>
      </c>
      <c r="M4">
        <f>NUMBERS!$B$41</f>
        <v>0.5216451612903241</v>
      </c>
      <c r="O4" t="s">
        <v>16</v>
      </c>
    </row>
    <row r="5" spans="1:13" ht="12.75">
      <c r="A5">
        <v>2001</v>
      </c>
      <c r="B5">
        <v>0.7464838709677418</v>
      </c>
      <c r="C5">
        <v>1.317107142857143</v>
      </c>
      <c r="D5">
        <v>1.400548387096774</v>
      </c>
      <c r="E5">
        <v>2.7674000000000003</v>
      </c>
      <c r="F5">
        <v>4.187032258064516</v>
      </c>
      <c r="G5">
        <v>3.8925</v>
      </c>
      <c r="H5">
        <v>3.7540645161290334</v>
      </c>
      <c r="I5">
        <v>3.2753548387096756</v>
      </c>
      <c r="J5">
        <v>2.1943000000000024</v>
      </c>
      <c r="K5">
        <v>1.8183548387096784</v>
      </c>
      <c r="L5">
        <v>0.8264999999999987</v>
      </c>
      <c r="M5">
        <v>0.7722258064516118</v>
      </c>
    </row>
    <row r="9" spans="2:13" ht="12.75">
      <c r="B9" s="2" t="s">
        <v>7</v>
      </c>
      <c r="C9" s="2" t="s">
        <v>8</v>
      </c>
      <c r="D9" s="2" t="s">
        <v>9</v>
      </c>
      <c r="E9" s="2" t="s">
        <v>10</v>
      </c>
      <c r="F9" s="2" t="s">
        <v>11</v>
      </c>
      <c r="G9" s="2" t="s">
        <v>12</v>
      </c>
      <c r="H9" s="2" t="s">
        <v>1</v>
      </c>
      <c r="I9" s="3" t="s">
        <v>2</v>
      </c>
      <c r="J9" s="3" t="s">
        <v>3</v>
      </c>
      <c r="K9" s="3" t="s">
        <v>4</v>
      </c>
      <c r="L9" s="3" t="s">
        <v>5</v>
      </c>
      <c r="M9" s="3" t="s">
        <v>6</v>
      </c>
    </row>
    <row r="10" spans="1:15" ht="12.75">
      <c r="A10">
        <v>2002</v>
      </c>
      <c r="B10">
        <f>B4*31</f>
        <v>40.729</v>
      </c>
      <c r="C10">
        <f>C4*28</f>
        <v>60.668000000000006</v>
      </c>
      <c r="D10">
        <f>D4*31</f>
        <v>94.461</v>
      </c>
      <c r="E10">
        <f>E4*30</f>
        <v>112.399</v>
      </c>
      <c r="F10">
        <f>F4*31</f>
        <v>103.71999999999997</v>
      </c>
      <c r="G10">
        <f>G4*30</f>
        <v>107.79600000000005</v>
      </c>
      <c r="H10">
        <f>H4*31</f>
        <v>112.26499999999999</v>
      </c>
      <c r="I10">
        <f>I4*31</f>
        <v>93.36699999999996</v>
      </c>
      <c r="J10">
        <f>J4*30</f>
        <v>85.11000000000001</v>
      </c>
      <c r="K10">
        <f>K4*31</f>
        <v>52.44799999999998</v>
      </c>
      <c r="L10">
        <f>L4*30</f>
        <v>31.840000000000032</v>
      </c>
      <c r="M10">
        <f>M4*31</f>
        <v>16.17100000000005</v>
      </c>
      <c r="O10" t="s">
        <v>18</v>
      </c>
    </row>
    <row r="11" spans="1:13" ht="12.75">
      <c r="A11">
        <v>2001</v>
      </c>
      <c r="B11">
        <v>23.141</v>
      </c>
      <c r="C11">
        <v>36.879000000000005</v>
      </c>
      <c r="D11">
        <v>43.416999999999994</v>
      </c>
      <c r="E11">
        <v>83.022</v>
      </c>
      <c r="F11">
        <v>129.798</v>
      </c>
      <c r="G11">
        <v>116.775</v>
      </c>
      <c r="H11">
        <v>116.37600000000003</v>
      </c>
      <c r="I11">
        <v>101.53599999999994</v>
      </c>
      <c r="J11">
        <v>65.82900000000006</v>
      </c>
      <c r="K11">
        <v>56.36900000000003</v>
      </c>
      <c r="L11">
        <v>24.795</v>
      </c>
      <c r="M11">
        <v>23.938999999999965</v>
      </c>
    </row>
    <row r="16" spans="2:13" ht="12.75">
      <c r="B16" s="2" t="s">
        <v>7</v>
      </c>
      <c r="C16" s="2" t="s">
        <v>8</v>
      </c>
      <c r="D16" s="2" t="s">
        <v>9</v>
      </c>
      <c r="E16" s="2" t="s">
        <v>10</v>
      </c>
      <c r="F16" s="2" t="s">
        <v>11</v>
      </c>
      <c r="G16" s="2" t="s">
        <v>12</v>
      </c>
      <c r="H16" s="2" t="s">
        <v>1</v>
      </c>
      <c r="I16" s="3" t="s">
        <v>2</v>
      </c>
      <c r="J16" s="3" t="s">
        <v>3</v>
      </c>
      <c r="K16" s="3" t="s">
        <v>4</v>
      </c>
      <c r="L16" s="3" t="s">
        <v>5</v>
      </c>
      <c r="M16" s="3" t="s">
        <v>6</v>
      </c>
    </row>
    <row r="17" spans="2:15" ht="12.75">
      <c r="B17" s="5">
        <f>NUMBERS!$M$48</f>
        <v>0.4692281105990783</v>
      </c>
      <c r="C17" s="5">
        <f>NUMBERS!$L$48</f>
        <v>0.6137832929782082</v>
      </c>
      <c r="D17" s="5">
        <f>NUMBERS!$K$48</f>
        <v>0.7772142857142857</v>
      </c>
      <c r="E17" s="5">
        <f>NUMBERS!$J$48</f>
        <v>0.9174315476190477</v>
      </c>
      <c r="F17" s="5">
        <f>NUMBERS!$I$48</f>
        <v>0.9744016083254494</v>
      </c>
      <c r="G17" s="5">
        <f>NUMBERS!$H$48</f>
        <v>1.025597868981847</v>
      </c>
      <c r="H17" s="5">
        <f>NUMBERS!$G$48</f>
        <v>1.0647540431266849</v>
      </c>
      <c r="I17" s="5">
        <f>NUMBERS!$F$48</f>
        <v>1.066144914756026</v>
      </c>
      <c r="J17" s="5">
        <f>NUMBERS!$E$48</f>
        <v>1.0603283621140764</v>
      </c>
      <c r="K17" s="5">
        <f>NUMBERS!$D$48</f>
        <v>1.0138193139097744</v>
      </c>
      <c r="L17" s="5">
        <f>NUMBERS!$C$48</f>
        <v>0.9568038922155688</v>
      </c>
      <c r="M17" s="5">
        <f>NUMBERS!$B$48</f>
        <v>0.8913639921722115</v>
      </c>
      <c r="O17" t="s">
        <v>19</v>
      </c>
    </row>
    <row r="20" spans="2:13" ht="12.75">
      <c r="B20" s="2" t="s">
        <v>7</v>
      </c>
      <c r="C20" s="2" t="s">
        <v>8</v>
      </c>
      <c r="D20" s="2" t="s">
        <v>9</v>
      </c>
      <c r="E20" s="2" t="s">
        <v>10</v>
      </c>
      <c r="F20" s="2" t="s">
        <v>11</v>
      </c>
      <c r="G20" s="2" t="s">
        <v>12</v>
      </c>
      <c r="H20" s="2" t="s">
        <v>1</v>
      </c>
      <c r="I20" s="3" t="s">
        <v>2</v>
      </c>
      <c r="J20" s="3" t="s">
        <v>3</v>
      </c>
      <c r="K20" s="3" t="s">
        <v>4</v>
      </c>
      <c r="L20" s="3" t="s">
        <v>5</v>
      </c>
      <c r="M20" s="3" t="s">
        <v>6</v>
      </c>
    </row>
    <row r="21" spans="2:15" ht="12.75">
      <c r="B21" s="7">
        <f aca="true" t="shared" si="0" ref="B21:M21">B17*2.8*365*3.6/1000</f>
        <v>1.7263840645161288</v>
      </c>
      <c r="C21" s="7">
        <f t="shared" si="0"/>
        <v>2.258231491525424</v>
      </c>
      <c r="D21" s="7">
        <f t="shared" si="0"/>
        <v>2.8595268000000007</v>
      </c>
      <c r="E21" s="7">
        <f t="shared" si="0"/>
        <v>3.3754141499999997</v>
      </c>
      <c r="F21" s="7">
        <f t="shared" si="0"/>
        <v>3.5850183973509933</v>
      </c>
      <c r="G21" s="7">
        <f t="shared" si="0"/>
        <v>3.7733796795580115</v>
      </c>
      <c r="H21" s="7">
        <f t="shared" si="0"/>
        <v>3.9174430754716987</v>
      </c>
      <c r="I21" s="7">
        <f t="shared" si="0"/>
        <v>3.922560370370371</v>
      </c>
      <c r="J21" s="7">
        <f t="shared" si="0"/>
        <v>3.9011601098901103</v>
      </c>
      <c r="K21" s="7">
        <f t="shared" si="0"/>
        <v>3.7300440197368414</v>
      </c>
      <c r="L21" s="7">
        <f t="shared" si="0"/>
        <v>3.5202728802395207</v>
      </c>
      <c r="M21" s="7">
        <f t="shared" si="0"/>
        <v>3.2795064000000007</v>
      </c>
      <c r="O21" t="s">
        <v>20</v>
      </c>
    </row>
    <row r="23" spans="1:3" ht="12.75">
      <c r="A23" s="10" t="s">
        <v>25</v>
      </c>
      <c r="B23" s="10"/>
      <c r="C23" s="10"/>
    </row>
    <row r="24" spans="2:13" ht="12.75">
      <c r="B24" s="2" t="s">
        <v>7</v>
      </c>
      <c r="C24" s="2" t="s">
        <v>8</v>
      </c>
      <c r="D24" s="2" t="s">
        <v>9</v>
      </c>
      <c r="E24" s="2" t="s">
        <v>10</v>
      </c>
      <c r="F24" s="2" t="s">
        <v>11</v>
      </c>
      <c r="G24" s="2" t="s">
        <v>12</v>
      </c>
      <c r="H24" s="2" t="s">
        <v>1</v>
      </c>
      <c r="I24" s="3" t="s">
        <v>2</v>
      </c>
      <c r="J24" s="3" t="s">
        <v>3</v>
      </c>
      <c r="K24" s="3" t="s">
        <v>4</v>
      </c>
      <c r="L24" s="3" t="s">
        <v>5</v>
      </c>
      <c r="M24" s="3" t="s">
        <v>6</v>
      </c>
    </row>
    <row r="26" spans="1:13" ht="12.75">
      <c r="A26">
        <v>1</v>
      </c>
      <c r="B26" s="2">
        <v>0.452</v>
      </c>
      <c r="C26" s="2">
        <v>0.59</v>
      </c>
      <c r="D26" s="2">
        <v>0.708</v>
      </c>
      <c r="E26" s="2">
        <v>0.4438440192785161</v>
      </c>
      <c r="F26" s="2">
        <v>0.542188350571584</v>
      </c>
      <c r="G26" s="2">
        <v>0.5931351582549187</v>
      </c>
      <c r="H26" s="2">
        <v>0</v>
      </c>
      <c r="I26" s="2">
        <v>0.1705011030570438</v>
      </c>
      <c r="J26" s="2">
        <f>0.356</f>
        <v>0.356</v>
      </c>
      <c r="K26" s="2">
        <v>0.454144342893161</v>
      </c>
      <c r="L26" s="2">
        <v>0.04191616766467066</v>
      </c>
      <c r="M26" s="2">
        <v>0</v>
      </c>
    </row>
    <row r="27" spans="1:13" ht="12.75">
      <c r="A27">
        <v>2</v>
      </c>
      <c r="B27" s="2">
        <v>0.382</v>
      </c>
      <c r="C27" s="2">
        <v>0.751</v>
      </c>
      <c r="D27" s="2">
        <v>0.592</v>
      </c>
      <c r="E27" s="2">
        <v>0.7499183451279259</v>
      </c>
      <c r="F27" s="2">
        <v>0.39830017384585664</v>
      </c>
      <c r="G27" s="2">
        <v>0.5525929273528415</v>
      </c>
      <c r="H27" s="2">
        <v>0.4149070280491648</v>
      </c>
      <c r="I27" s="2">
        <v>0.6407185628742514</v>
      </c>
      <c r="J27" s="2">
        <v>0.416</v>
      </c>
      <c r="K27" s="2">
        <v>0.17257792108091508</v>
      </c>
      <c r="L27" s="2">
        <v>0.2608695652173913</v>
      </c>
      <c r="M27" s="2">
        <v>0.03592814371257485</v>
      </c>
    </row>
    <row r="28" spans="1:13" ht="12.75">
      <c r="A28">
        <v>3</v>
      </c>
      <c r="B28" s="2">
        <v>0.677</v>
      </c>
      <c r="C28" s="2">
        <v>0.168</v>
      </c>
      <c r="D28" s="2">
        <v>0.571</v>
      </c>
      <c r="E28" s="2">
        <v>0.6456178551986935</v>
      </c>
      <c r="F28" s="2">
        <v>0.4538423153692615</v>
      </c>
      <c r="G28" s="2">
        <v>0.4484055145522908</v>
      </c>
      <c r="H28" s="2">
        <v>0.08725406330196749</v>
      </c>
      <c r="I28" s="2">
        <v>0.5134079666753449</v>
      </c>
      <c r="J28" s="2">
        <v>0.5575232513696012</v>
      </c>
      <c r="K28" s="2">
        <v>0.05303678357570572</v>
      </c>
      <c r="L28" s="2">
        <v>0.566809238665526</v>
      </c>
      <c r="M28" s="2">
        <v>0.5384014579536579</v>
      </c>
    </row>
    <row r="29" spans="1:13" ht="12.75">
      <c r="A29">
        <v>4</v>
      </c>
      <c r="B29" s="2">
        <v>0.711</v>
      </c>
      <c r="C29" s="2">
        <v>0</v>
      </c>
      <c r="D29" s="2">
        <v>0.153</v>
      </c>
      <c r="E29" s="2">
        <v>0.6789063382668624</v>
      </c>
      <c r="F29" s="2">
        <v>0.14555504375863654</v>
      </c>
      <c r="G29" s="2">
        <v>0.422</v>
      </c>
      <c r="H29" s="2">
        <v>0.5343313373253492</v>
      </c>
      <c r="I29" s="2">
        <v>0.4493679308050565</v>
      </c>
      <c r="J29" s="2">
        <v>0.5671349608475356</v>
      </c>
      <c r="K29" s="2">
        <v>0.5614560352978253</v>
      </c>
      <c r="L29" s="2">
        <v>0.5843313373253493</v>
      </c>
      <c r="M29" s="2">
        <v>0</v>
      </c>
    </row>
    <row r="30" spans="1:13" ht="12.75">
      <c r="A30">
        <v>5</v>
      </c>
      <c r="B30" s="2">
        <v>0.467</v>
      </c>
      <c r="C30" s="2">
        <v>0.049</v>
      </c>
      <c r="D30" s="2">
        <v>0.403</v>
      </c>
      <c r="E30" s="2">
        <v>0.5689752570331035</v>
      </c>
      <c r="F30" s="2">
        <v>0.13922155688622756</v>
      </c>
      <c r="G30" s="2">
        <v>0.324</v>
      </c>
      <c r="H30" s="2">
        <v>0.1337325349301397</v>
      </c>
      <c r="I30" s="2">
        <v>0.1859809792180345</v>
      </c>
      <c r="J30" s="2">
        <v>0.5152195608782436</v>
      </c>
      <c r="K30" s="2">
        <v>0.02994011976047904</v>
      </c>
      <c r="L30" s="2">
        <v>0.32754491017964066</v>
      </c>
      <c r="M30" s="2">
        <v>0.40633019674935844</v>
      </c>
    </row>
    <row r="31" spans="1:13" ht="12.75">
      <c r="A31">
        <v>6</v>
      </c>
      <c r="B31" s="2">
        <v>0</v>
      </c>
      <c r="C31" s="2">
        <v>0.154</v>
      </c>
      <c r="D31" s="2">
        <v>0.041</v>
      </c>
      <c r="E31" s="2">
        <v>0.7560173770106844</v>
      </c>
      <c r="F31" s="2">
        <v>0.4369926813040585</v>
      </c>
      <c r="G31" s="2">
        <v>0.346</v>
      </c>
      <c r="H31" s="2">
        <v>0.37814371257485024</v>
      </c>
      <c r="I31" s="2">
        <v>0.39682174113311836</v>
      </c>
      <c r="J31" s="2">
        <v>0.3259567820879979</v>
      </c>
      <c r="K31" s="2">
        <v>0.6030795551753635</v>
      </c>
      <c r="L31" s="2">
        <v>0.38922155688622756</v>
      </c>
      <c r="M31" s="2">
        <v>0</v>
      </c>
    </row>
    <row r="32" spans="1:13" ht="12.75">
      <c r="A32">
        <v>7</v>
      </c>
      <c r="B32" s="2">
        <v>0.033</v>
      </c>
      <c r="C32" s="2">
        <v>0.13</v>
      </c>
      <c r="D32" s="2">
        <v>0.748</v>
      </c>
      <c r="E32" s="2">
        <v>0.7949101796407184</v>
      </c>
      <c r="F32" s="2">
        <v>0.7310933688179196</v>
      </c>
      <c r="G32" s="2">
        <v>0.39509090909090905</v>
      </c>
      <c r="H32" s="2">
        <v>0.2019744295193397</v>
      </c>
      <c r="I32" s="2">
        <v>0.5879561631454072</v>
      </c>
      <c r="J32" s="2">
        <v>0.23244420250408274</v>
      </c>
      <c r="K32" s="2">
        <v>0.37579386681183086</v>
      </c>
      <c r="L32" s="2">
        <v>0.5291017964071857</v>
      </c>
      <c r="M32" s="2">
        <v>0</v>
      </c>
    </row>
    <row r="33" spans="1:13" ht="12.75">
      <c r="A33">
        <v>8</v>
      </c>
      <c r="B33" s="2">
        <v>0</v>
      </c>
      <c r="C33" s="2">
        <v>0.177</v>
      </c>
      <c r="D33" s="2">
        <v>0.624</v>
      </c>
      <c r="E33" s="2">
        <v>0.724311377245509</v>
      </c>
      <c r="F33" s="2">
        <v>0.37953879475092367</v>
      </c>
      <c r="G33" s="2">
        <v>0.6487777777777778</v>
      </c>
      <c r="H33" s="2">
        <v>0.5335994677312041</v>
      </c>
      <c r="I33" s="2">
        <v>0.41343400156209315</v>
      </c>
      <c r="J33" s="2">
        <v>0.5291235710397387</v>
      </c>
      <c r="K33" s="2">
        <v>0.6713333333333333</v>
      </c>
      <c r="L33" s="2">
        <v>0</v>
      </c>
      <c r="M33" s="2">
        <v>0.15242242787152965</v>
      </c>
    </row>
    <row r="34" spans="1:13" ht="12.75">
      <c r="A34">
        <v>9</v>
      </c>
      <c r="B34" s="2">
        <v>0.646</v>
      </c>
      <c r="C34" s="2">
        <v>0.093</v>
      </c>
      <c r="D34" s="2">
        <v>0.731</v>
      </c>
      <c r="E34" s="2">
        <v>0.3140990745781165</v>
      </c>
      <c r="F34" s="2">
        <v>0.7436833649773623</v>
      </c>
      <c r="G34" s="2">
        <v>0.6635714285714286</v>
      </c>
      <c r="H34" s="2">
        <v>0.46882705177879536</v>
      </c>
      <c r="I34" s="2">
        <v>0.4029940119760479</v>
      </c>
      <c r="J34" s="2">
        <v>0.36341602509267174</v>
      </c>
      <c r="K34" s="2">
        <v>0.5842857142857143</v>
      </c>
      <c r="L34" s="2">
        <v>0.2791559737667522</v>
      </c>
      <c r="M34" s="2">
        <v>0</v>
      </c>
    </row>
    <row r="35" spans="1:13" ht="12.75">
      <c r="A35">
        <v>10</v>
      </c>
      <c r="B35" s="2">
        <v>0.251</v>
      </c>
      <c r="C35" s="2">
        <v>0.45</v>
      </c>
      <c r="D35" s="2">
        <v>0.722</v>
      </c>
      <c r="E35" s="2">
        <v>0.606015242242787</v>
      </c>
      <c r="F35" s="2">
        <v>0</v>
      </c>
      <c r="G35" s="2">
        <v>0.6635714285714286</v>
      </c>
      <c r="H35" s="2">
        <v>0.19281437125748502</v>
      </c>
      <c r="I35" s="2">
        <v>0.4172904191616766</v>
      </c>
      <c r="J35" s="2">
        <v>0.05527406725011515</v>
      </c>
      <c r="K35" s="2">
        <v>0.49088489687292075</v>
      </c>
      <c r="L35" s="2">
        <v>0.05389221556886228</v>
      </c>
      <c r="M35" s="2">
        <v>0</v>
      </c>
    </row>
    <row r="36" spans="1:13" ht="12.75">
      <c r="A36">
        <v>11</v>
      </c>
      <c r="B36" s="2">
        <v>0.237</v>
      </c>
      <c r="C36" s="2">
        <v>0</v>
      </c>
      <c r="D36" s="2">
        <v>0.529</v>
      </c>
      <c r="E36" s="2">
        <v>0.5100707675557975</v>
      </c>
      <c r="F36" s="2">
        <v>0.13551843681058934</v>
      </c>
      <c r="G36" s="2">
        <v>0.34717232202262144</v>
      </c>
      <c r="H36" s="2">
        <v>0.485339665496593</v>
      </c>
      <c r="I36" s="2">
        <v>0.43005988023952096</v>
      </c>
      <c r="J36" s="2">
        <v>0.3244011976047904</v>
      </c>
      <c r="K36" s="2">
        <v>0.5706847175214788</v>
      </c>
      <c r="L36" s="2">
        <v>0.41488451668092385</v>
      </c>
      <c r="M36" s="2">
        <v>0</v>
      </c>
    </row>
    <row r="37" spans="1:13" ht="12.75">
      <c r="A37">
        <v>12</v>
      </c>
      <c r="B37" s="2">
        <v>0</v>
      </c>
      <c r="C37" s="2">
        <v>0.617</v>
      </c>
      <c r="D37" s="2">
        <v>0.452</v>
      </c>
      <c r="E37" s="2">
        <v>0.4440914090186973</v>
      </c>
      <c r="F37" s="2">
        <v>0.2340772999455634</v>
      </c>
      <c r="G37" s="2">
        <v>0.16017964071856286</v>
      </c>
      <c r="H37" s="2">
        <v>0.3012236396771674</v>
      </c>
      <c r="I37" s="2">
        <v>0.3799340095319565</v>
      </c>
      <c r="J37" s="2">
        <v>0.7494422918868144</v>
      </c>
      <c r="K37" s="2">
        <v>0</v>
      </c>
      <c r="L37" s="2">
        <v>0.02737382378100941</v>
      </c>
      <c r="M37" s="2">
        <v>0</v>
      </c>
    </row>
    <row r="38" spans="1:13" ht="12.75">
      <c r="A38">
        <v>13</v>
      </c>
      <c r="B38" s="2">
        <v>0.679</v>
      </c>
      <c r="C38" s="2">
        <v>0.342</v>
      </c>
      <c r="D38" s="2">
        <v>0</v>
      </c>
      <c r="E38" s="2">
        <v>0.604109961894393</v>
      </c>
      <c r="F38" s="2">
        <v>0.5996858741533326</v>
      </c>
      <c r="G38" s="2">
        <v>0.21365269461077843</v>
      </c>
      <c r="H38" s="2">
        <v>0.3627744510978044</v>
      </c>
      <c r="I38" s="2">
        <v>0.6044311377245509</v>
      </c>
      <c r="J38" s="2">
        <v>0.6074389682174113</v>
      </c>
      <c r="K38" s="2">
        <v>0.012974051896207584</v>
      </c>
      <c r="L38" s="2">
        <v>0.18049615055603077</v>
      </c>
      <c r="M38" s="2">
        <v>0</v>
      </c>
    </row>
    <row r="39" spans="1:13" ht="12.75">
      <c r="A39">
        <v>14</v>
      </c>
      <c r="B39" s="2">
        <v>0</v>
      </c>
      <c r="C39" s="2">
        <v>0.654</v>
      </c>
      <c r="D39" s="2">
        <v>0.658</v>
      </c>
      <c r="E39" s="2">
        <v>0.7207584830339321</v>
      </c>
      <c r="F39" s="2">
        <v>0.6951391334977104</v>
      </c>
      <c r="G39" s="2">
        <v>0.39772455089820363</v>
      </c>
      <c r="H39" s="2">
        <v>0.33865602129075184</v>
      </c>
      <c r="I39" s="2">
        <v>0.5070833941872352</v>
      </c>
      <c r="J39" s="2">
        <v>0.20508982035928142</v>
      </c>
      <c r="K39" s="2">
        <v>0</v>
      </c>
      <c r="L39" s="2">
        <v>0.35286569717707444</v>
      </c>
      <c r="M39" s="2">
        <v>0</v>
      </c>
    </row>
    <row r="40" spans="1:13" ht="12.75">
      <c r="A40">
        <v>15</v>
      </c>
      <c r="B40" s="2">
        <v>0</v>
      </c>
      <c r="C40" s="2">
        <v>0.57</v>
      </c>
      <c r="D40" s="2">
        <v>0.009</v>
      </c>
      <c r="E40" s="2">
        <v>0.12042581503659347</v>
      </c>
      <c r="F40" s="2">
        <v>0.5993568418718118</v>
      </c>
      <c r="G40" s="2">
        <v>0.747754491017964</v>
      </c>
      <c r="H40" s="2">
        <v>0.6077369071381047</v>
      </c>
      <c r="I40" s="2">
        <v>0.5641916167664671</v>
      </c>
      <c r="J40" s="2">
        <v>0.8091476621225634</v>
      </c>
      <c r="K40" s="2">
        <v>0.03939489442168295</v>
      </c>
      <c r="L40" s="2">
        <v>0.26179640718562874</v>
      </c>
      <c r="M40" s="2">
        <v>0.10179640718562874</v>
      </c>
    </row>
    <row r="41" spans="1:13" ht="12.75">
      <c r="A41">
        <v>16</v>
      </c>
      <c r="B41" s="2">
        <v>0.811</v>
      </c>
      <c r="C41" s="2">
        <v>0.617</v>
      </c>
      <c r="D41" s="2">
        <v>0.544</v>
      </c>
      <c r="E41" s="2">
        <v>0.22892676186089359</v>
      </c>
      <c r="F41" s="2">
        <v>0.6324442025040827</v>
      </c>
      <c r="G41" s="2">
        <v>0.2322627472328071</v>
      </c>
      <c r="H41" s="2">
        <v>0.6084604983581224</v>
      </c>
      <c r="I41" s="2">
        <v>0.5861960289946422</v>
      </c>
      <c r="J41" s="2">
        <v>0.40464525494465614</v>
      </c>
      <c r="K41" s="2">
        <v>0.05404191616766467</v>
      </c>
      <c r="L41" s="2">
        <v>0</v>
      </c>
      <c r="M41" s="2">
        <v>0</v>
      </c>
    </row>
    <row r="42" spans="1:13" ht="12.75">
      <c r="A42">
        <v>17</v>
      </c>
      <c r="B42" s="2">
        <v>0.11</v>
      </c>
      <c r="C42" s="2">
        <v>0.697</v>
      </c>
      <c r="D42" s="2">
        <v>0.137</v>
      </c>
      <c r="E42" s="2">
        <v>0.3379752123659657</v>
      </c>
      <c r="F42" s="2">
        <v>0.5305638722554891</v>
      </c>
      <c r="G42" s="2">
        <v>0.6408121257485029</v>
      </c>
      <c r="H42" s="2">
        <v>0.460452229868621</v>
      </c>
      <c r="I42" s="2">
        <v>0</v>
      </c>
      <c r="J42" s="2">
        <v>0.10133578995854443</v>
      </c>
      <c r="K42" s="2">
        <v>0.5146278870829768</v>
      </c>
      <c r="L42" s="2">
        <v>0.2707085828343313</v>
      </c>
      <c r="M42" s="2">
        <v>0</v>
      </c>
    </row>
    <row r="43" spans="1:13" ht="12.75">
      <c r="A43">
        <v>18</v>
      </c>
      <c r="B43" s="2">
        <v>0.668</v>
      </c>
      <c r="C43" s="2">
        <v>0.37</v>
      </c>
      <c r="D43" s="2">
        <v>0.171</v>
      </c>
      <c r="E43" s="2">
        <v>0.49206586826347304</v>
      </c>
      <c r="F43" s="2">
        <v>0.2822536744692433</v>
      </c>
      <c r="G43" s="2">
        <v>0.5205588822355289</v>
      </c>
      <c r="H43" s="2">
        <v>0.42111694977392156</v>
      </c>
      <c r="I43" s="2">
        <v>0.585</v>
      </c>
      <c r="J43" s="2">
        <v>0.10450067606722038</v>
      </c>
      <c r="K43" s="2">
        <v>0.25389221556886227</v>
      </c>
      <c r="L43" s="2">
        <v>0.3159395494724836</v>
      </c>
      <c r="M43" s="2">
        <v>0.35575907009510394</v>
      </c>
    </row>
    <row r="44" spans="1:13" ht="12.75">
      <c r="A44">
        <v>19</v>
      </c>
      <c r="B44" s="2">
        <v>0.643</v>
      </c>
      <c r="C44" s="2">
        <v>0.701</v>
      </c>
      <c r="D44" s="2">
        <v>0.658</v>
      </c>
      <c r="E44" s="2">
        <v>0.5383233532934131</v>
      </c>
      <c r="F44" s="2">
        <v>0.3432519576232151</v>
      </c>
      <c r="G44" s="2">
        <v>0.4763303581516212</v>
      </c>
      <c r="H44" s="2">
        <v>0.4707825727854636</v>
      </c>
      <c r="I44" s="2">
        <v>0.4864904337666131</v>
      </c>
      <c r="J44" s="2">
        <v>0.21129170230966637</v>
      </c>
      <c r="K44" s="2">
        <v>0.3754712796628964</v>
      </c>
      <c r="L44" s="2">
        <v>0</v>
      </c>
      <c r="M44" s="2">
        <v>0.4567229178007621</v>
      </c>
    </row>
    <row r="45" spans="1:13" ht="12.75">
      <c r="A45">
        <v>20</v>
      </c>
      <c r="B45" s="2">
        <v>0</v>
      </c>
      <c r="C45" s="2">
        <v>0.57</v>
      </c>
      <c r="D45" s="2">
        <v>0.346</v>
      </c>
      <c r="E45" s="2">
        <v>0.5322497861420017</v>
      </c>
      <c r="F45" s="2">
        <v>0.5821992378878605</v>
      </c>
      <c r="G45" s="2">
        <v>0.07584830339321356</v>
      </c>
      <c r="H45" s="2">
        <v>0.6336941501612159</v>
      </c>
      <c r="I45" s="2">
        <v>0.002</v>
      </c>
      <c r="J45" s="2">
        <v>0.39779531845400107</v>
      </c>
      <c r="K45" s="2">
        <v>0.35592814371257486</v>
      </c>
      <c r="L45" s="2">
        <v>0.2286538035041029</v>
      </c>
      <c r="M45" s="2">
        <v>0.09837467921300257</v>
      </c>
    </row>
    <row r="46" spans="1:13" ht="12.75">
      <c r="A46">
        <v>21</v>
      </c>
      <c r="B46" s="2">
        <v>0.106</v>
      </c>
      <c r="C46" s="2">
        <v>0.512</v>
      </c>
      <c r="D46" s="2">
        <v>0.61</v>
      </c>
      <c r="E46" s="2">
        <v>0.8095347766006448</v>
      </c>
      <c r="F46" s="2">
        <v>0.4423375471279663</v>
      </c>
      <c r="G46" s="2">
        <v>0.471793255594075</v>
      </c>
      <c r="H46" s="2">
        <v>0.3872899362565192</v>
      </c>
      <c r="I46" s="2">
        <v>0.06212574850299401</v>
      </c>
      <c r="J46" s="2">
        <v>0.22526375819788994</v>
      </c>
      <c r="K46" s="2">
        <v>0.1146278870829769</v>
      </c>
      <c r="L46" s="2">
        <v>0</v>
      </c>
      <c r="M46" s="2">
        <v>0.3461077844311377</v>
      </c>
    </row>
    <row r="47" spans="1:13" ht="12.75">
      <c r="A47">
        <v>22</v>
      </c>
      <c r="B47" s="2">
        <v>0.198</v>
      </c>
      <c r="C47" s="2">
        <v>0.27</v>
      </c>
      <c r="D47" s="2">
        <v>0.367</v>
      </c>
      <c r="E47" s="2">
        <v>0.6508649367930804</v>
      </c>
      <c r="F47" s="2">
        <v>0.11377245508982034</v>
      </c>
      <c r="G47" s="2">
        <v>0.3337840448135986</v>
      </c>
      <c r="H47" s="2">
        <v>0.5566684812193794</v>
      </c>
      <c r="I47" s="2">
        <v>0.4665668662674651</v>
      </c>
      <c r="J47" s="2">
        <v>0.5216054377731024</v>
      </c>
      <c r="K47" s="2">
        <v>0.05389221556886228</v>
      </c>
      <c r="L47" s="2">
        <v>0.14686416640403402</v>
      </c>
      <c r="M47" s="2">
        <v>0</v>
      </c>
    </row>
    <row r="48" spans="1:13" ht="12.75">
      <c r="A48">
        <v>23</v>
      </c>
      <c r="B48" s="2">
        <v>0.039</v>
      </c>
      <c r="C48" s="2">
        <v>0.298</v>
      </c>
      <c r="D48" s="2">
        <v>0.484</v>
      </c>
      <c r="E48" s="2">
        <v>0.5724550898203593</v>
      </c>
      <c r="F48" s="2">
        <v>0.5298493921248412</v>
      </c>
      <c r="G48" s="2">
        <v>0.7633154743145288</v>
      </c>
      <c r="H48" s="2">
        <v>0.21054664863820743</v>
      </c>
      <c r="I48" s="2">
        <v>0.3640718562874251</v>
      </c>
      <c r="J48" s="2">
        <v>0.6506532389765922</v>
      </c>
      <c r="K48" s="2">
        <v>0.21364414029084688</v>
      </c>
      <c r="L48" s="2">
        <v>0.522754491017964</v>
      </c>
      <c r="M48" s="2">
        <v>0</v>
      </c>
    </row>
    <row r="49" spans="1:13" ht="12.75">
      <c r="A49">
        <v>24</v>
      </c>
      <c r="B49" s="2">
        <v>0.184</v>
      </c>
      <c r="C49" s="2">
        <v>0.433</v>
      </c>
      <c r="D49" s="2">
        <v>0.5534839412084921</v>
      </c>
      <c r="E49" s="2">
        <v>0.43463073852295414</v>
      </c>
      <c r="F49" s="2">
        <v>0.07914605571465763</v>
      </c>
      <c r="G49" s="2">
        <v>0.5720324057766818</v>
      </c>
      <c r="H49" s="2">
        <v>0.4979858464888405</v>
      </c>
      <c r="I49" s="2">
        <f>0.367</f>
        <v>0.367</v>
      </c>
      <c r="J49" s="2">
        <v>0.616636292632127</v>
      </c>
      <c r="K49" s="2">
        <v>0.45950204853450993</v>
      </c>
      <c r="L49" s="2">
        <v>0.5195398676331547</v>
      </c>
      <c r="M49" s="2">
        <v>0.10179640718562874</v>
      </c>
    </row>
    <row r="50" spans="1:13" ht="12.75">
      <c r="A50">
        <v>25</v>
      </c>
      <c r="B50" s="2">
        <v>0.492</v>
      </c>
      <c r="C50" s="2">
        <v>0</v>
      </c>
      <c r="D50" s="2">
        <v>0.5089820359281436</v>
      </c>
      <c r="E50" s="2">
        <v>0.5125304945664227</v>
      </c>
      <c r="F50" s="2">
        <v>0.7054106073567151</v>
      </c>
      <c r="G50" s="2">
        <v>0.570525615435795</v>
      </c>
      <c r="H50" s="2">
        <v>0.4514304723885562</v>
      </c>
      <c r="I50" s="2">
        <f>0.225</f>
        <v>0.225</v>
      </c>
      <c r="J50" s="2">
        <v>0.20758483033932135</v>
      </c>
      <c r="K50" s="2">
        <v>0.054890219560878244</v>
      </c>
      <c r="L50" s="2">
        <v>0</v>
      </c>
      <c r="M50" s="2">
        <v>0.05888223552894212</v>
      </c>
    </row>
    <row r="51" spans="1:13" ht="12.75">
      <c r="A51">
        <v>26</v>
      </c>
      <c r="B51" s="2">
        <v>0</v>
      </c>
      <c r="C51" s="2">
        <v>0.627</v>
      </c>
      <c r="D51" s="2">
        <v>0.18220701454234386</v>
      </c>
      <c r="E51" s="2">
        <v>0.09580838323353293</v>
      </c>
      <c r="F51" s="2">
        <v>0.19760479041916168</v>
      </c>
      <c r="G51" s="2">
        <v>0.4367055362958294</v>
      </c>
      <c r="H51" s="2">
        <v>0.6285207363051674</v>
      </c>
      <c r="I51" s="2">
        <f>0.498</f>
        <v>0.498</v>
      </c>
      <c r="J51" s="2">
        <v>0.5375914836992681</v>
      </c>
      <c r="K51" s="2">
        <v>0.15369261477045906</v>
      </c>
      <c r="L51" s="2">
        <v>0.28805546801134574</v>
      </c>
      <c r="M51" s="2">
        <v>0.16424294268605646</v>
      </c>
    </row>
    <row r="52" spans="1:13" ht="12.75">
      <c r="A52">
        <v>27</v>
      </c>
      <c r="B52" s="2">
        <v>0.218</v>
      </c>
      <c r="C52" s="2">
        <v>0.588</v>
      </c>
      <c r="D52" s="2">
        <v>0.7614371257485031</v>
      </c>
      <c r="E52" s="2">
        <v>0.5763473053892214</v>
      </c>
      <c r="F52" s="2">
        <v>0.37223912830077543</v>
      </c>
      <c r="G52" s="2">
        <v>0.44840319361277436</v>
      </c>
      <c r="H52" s="2">
        <v>0.6892643284858854</v>
      </c>
      <c r="I52" s="2">
        <f>0.523</f>
        <v>0.523</v>
      </c>
      <c r="J52" s="2">
        <v>0.3450242372398061</v>
      </c>
      <c r="K52" s="2">
        <v>0.21895339755272064</v>
      </c>
      <c r="L52" s="2">
        <v>0.39765922700054435</v>
      </c>
      <c r="M52" s="2">
        <v>0.04362703165098374</v>
      </c>
    </row>
    <row r="53" spans="1:13" ht="12.75">
      <c r="A53">
        <v>28</v>
      </c>
      <c r="B53" s="2">
        <v>0.731</v>
      </c>
      <c r="C53" s="2">
        <v>0.387</v>
      </c>
      <c r="D53" s="2">
        <v>0.6161294432411772</v>
      </c>
      <c r="E53" s="2">
        <v>0.30462152617841237</v>
      </c>
      <c r="F53" s="2">
        <v>0.5118512974051896</v>
      </c>
      <c r="G53" s="2">
        <v>0.21326577614002762</v>
      </c>
      <c r="H53" s="2">
        <v>0.656605157032873</v>
      </c>
      <c r="I53" s="2">
        <f>0.486</f>
        <v>0.486</v>
      </c>
      <c r="J53" s="2">
        <v>0.2774451097804391</v>
      </c>
      <c r="K53" s="2">
        <v>0.3896120801874512</v>
      </c>
      <c r="L53" s="2">
        <v>0</v>
      </c>
      <c r="M53" s="2">
        <v>0</v>
      </c>
    </row>
    <row r="54" spans="1:13" ht="12.75">
      <c r="A54">
        <v>29</v>
      </c>
      <c r="B54" s="2">
        <v>0.56</v>
      </c>
      <c r="C54" s="2"/>
      <c r="D54" s="2">
        <v>0.5723220226214238</v>
      </c>
      <c r="E54" s="2">
        <v>0.4261477045908183</v>
      </c>
      <c r="F54" s="2">
        <v>0.37954859511745737</v>
      </c>
      <c r="G54" s="2">
        <v>0.6666322527359075</v>
      </c>
      <c r="H54" s="2">
        <v>0.5805231641979199</v>
      </c>
      <c r="I54" s="2">
        <f>0.356</f>
        <v>0.356</v>
      </c>
      <c r="J54" s="2">
        <v>0.5572767508461338</v>
      </c>
      <c r="K54" s="2">
        <v>0.09181636726546907</v>
      </c>
      <c r="L54" s="2">
        <v>0.04191616766467066</v>
      </c>
      <c r="M54" s="2">
        <v>0</v>
      </c>
    </row>
    <row r="55" spans="1:13" ht="12.75">
      <c r="A55">
        <v>30</v>
      </c>
      <c r="B55" s="2">
        <v>0.101</v>
      </c>
      <c r="C55" s="2"/>
      <c r="D55" s="2">
        <v>0.24750499001996007</v>
      </c>
      <c r="E55" s="2">
        <v>0.026347305389221552</v>
      </c>
      <c r="F55" s="2">
        <v>0.500115154306771</v>
      </c>
      <c r="G55" s="2">
        <v>0.3258745666561613</v>
      </c>
      <c r="H55" s="2">
        <v>0.4759409751924722</v>
      </c>
      <c r="I55" s="2">
        <f>0.448</f>
        <v>0.448</v>
      </c>
      <c r="J55" s="2">
        <v>0.6566866267465069</v>
      </c>
      <c r="K55" s="2">
        <v>0.5435129740518961</v>
      </c>
      <c r="L55" s="2">
        <v>0.21407185628742514</v>
      </c>
      <c r="M55" s="2">
        <v>0</v>
      </c>
    </row>
    <row r="56" spans="1:13" ht="12.75">
      <c r="A56">
        <v>31</v>
      </c>
      <c r="B56" s="2">
        <v>0.579</v>
      </c>
      <c r="C56" s="2"/>
      <c r="D56" s="2">
        <v>0.6120173446211027</v>
      </c>
      <c r="E56" s="2"/>
      <c r="F56" s="2">
        <v>0.6447105788423153</v>
      </c>
      <c r="G56" s="2"/>
      <c r="H56" s="2">
        <v>0.362125748502994</v>
      </c>
      <c r="I56" s="2">
        <f>0.533</f>
        <v>0.533</v>
      </c>
      <c r="J56" s="2"/>
      <c r="K56" s="2">
        <v>0.6263473053892215</v>
      </c>
      <c r="L56" s="2"/>
      <c r="M56" s="2">
        <v>0.05778305140870332</v>
      </c>
    </row>
    <row r="58" spans="2:13" ht="12.75">
      <c r="B58" s="2" t="s">
        <v>7</v>
      </c>
      <c r="C58" s="2" t="s">
        <v>8</v>
      </c>
      <c r="D58" s="2" t="s">
        <v>9</v>
      </c>
      <c r="E58" s="2" t="s">
        <v>10</v>
      </c>
      <c r="F58" s="2" t="s">
        <v>11</v>
      </c>
      <c r="G58" s="2" t="s">
        <v>12</v>
      </c>
      <c r="H58" s="2" t="s">
        <v>1</v>
      </c>
      <c r="I58" s="3" t="s">
        <v>2</v>
      </c>
      <c r="J58" s="3" t="s">
        <v>3</v>
      </c>
      <c r="K58" s="3" t="s">
        <v>4</v>
      </c>
      <c r="L58" s="3" t="s">
        <v>5</v>
      </c>
      <c r="M58" s="3" t="s">
        <v>6</v>
      </c>
    </row>
    <row r="59" spans="2:16" ht="12.75">
      <c r="B59" s="2">
        <f>AVERAGE(B26:B56)</f>
        <v>0.3217741935483872</v>
      </c>
      <c r="C59" s="2">
        <f>AVERAGE(C26:C53)</f>
        <v>0.38625</v>
      </c>
      <c r="D59" s="2">
        <f>AVERAGE(D26:D56)</f>
        <v>0.4616801263848758</v>
      </c>
      <c r="E59" s="2">
        <f>AVERAGE(E26:E55)</f>
        <v>0.5073633581724247</v>
      </c>
      <c r="F59" s="2">
        <f>AVERAGE(F26:F56)</f>
        <v>0.42198360590665795</v>
      </c>
      <c r="G59" s="2">
        <f>AVERAGE(G26:G55)</f>
        <v>0.45572577938589254</v>
      </c>
      <c r="H59" s="2">
        <f>AVERAGE(H26:H55)</f>
        <v>0.42568656094406276</v>
      </c>
      <c r="I59" s="2">
        <f>AVERAGE(I26:I56)</f>
        <v>0.40814915651215955</v>
      </c>
      <c r="J59" s="2">
        <f>AVERAGE(J26:J55)</f>
        <v>0.4142982956408708</v>
      </c>
      <c r="K59" s="2">
        <f>AVERAGE(K26:K55)</f>
        <v>0.2822563873329222</v>
      </c>
      <c r="L59" s="2">
        <f>AVERAGE(L26:L55)</f>
        <v>0.24054741789641101</v>
      </c>
      <c r="M59" s="2">
        <f>AVERAGE(M26:M55)</f>
        <v>0.09534639006881224</v>
      </c>
      <c r="O59" s="2">
        <f>AVERAGE(B59:M59)</f>
        <v>0.36842177264945636</v>
      </c>
      <c r="P59" t="s">
        <v>22</v>
      </c>
    </row>
    <row r="61" spans="1:2" ht="12.75">
      <c r="A61" s="10" t="s">
        <v>26</v>
      </c>
      <c r="B61" s="10"/>
    </row>
    <row r="62" spans="2:13" ht="12.75">
      <c r="B62" s="2" t="s">
        <v>7</v>
      </c>
      <c r="C62" s="2" t="s">
        <v>8</v>
      </c>
      <c r="D62" s="2" t="s">
        <v>9</v>
      </c>
      <c r="E62" s="2" t="s">
        <v>10</v>
      </c>
      <c r="F62" s="2" t="s">
        <v>11</v>
      </c>
      <c r="G62" s="2" t="s">
        <v>12</v>
      </c>
      <c r="H62" s="2" t="s">
        <v>1</v>
      </c>
      <c r="I62" s="3" t="s">
        <v>2</v>
      </c>
      <c r="J62" s="3" t="s">
        <v>3</v>
      </c>
      <c r="K62" s="3" t="s">
        <v>4</v>
      </c>
      <c r="L62" s="3" t="s">
        <v>5</v>
      </c>
      <c r="M62" s="3" t="s">
        <v>6</v>
      </c>
    </row>
    <row r="64" spans="1:13" ht="12.75">
      <c r="A64">
        <v>1</v>
      </c>
      <c r="B64">
        <v>3.045</v>
      </c>
      <c r="C64">
        <v>2.004</v>
      </c>
      <c r="D64">
        <v>6.346</v>
      </c>
      <c r="E64">
        <v>6.847</v>
      </c>
      <c r="F64" s="2">
        <v>7.348000000000001</v>
      </c>
      <c r="G64" s="2">
        <v>9.352</v>
      </c>
      <c r="H64" s="2">
        <v>0</v>
      </c>
      <c r="I64" s="2">
        <v>6.346</v>
      </c>
      <c r="J64" s="2">
        <f>8.331</f>
        <v>8.331</v>
      </c>
      <c r="K64" s="2">
        <v>6.346</v>
      </c>
      <c r="L64" s="2">
        <v>0.334</v>
      </c>
      <c r="M64" s="2">
        <v>0</v>
      </c>
    </row>
    <row r="65" spans="1:13" ht="12.75">
      <c r="A65">
        <v>2</v>
      </c>
      <c r="B65">
        <v>2.175</v>
      </c>
      <c r="C65">
        <v>7.348000000000001</v>
      </c>
      <c r="D65">
        <v>7.181</v>
      </c>
      <c r="E65">
        <v>9.185</v>
      </c>
      <c r="F65" s="2">
        <v>5.1770000000000005</v>
      </c>
      <c r="G65" s="2">
        <v>8.851</v>
      </c>
      <c r="H65" s="2">
        <v>6.346</v>
      </c>
      <c r="I65" s="2">
        <v>8.016</v>
      </c>
      <c r="J65" s="2">
        <v>7.023</v>
      </c>
      <c r="K65" s="2">
        <v>6.513000000000001</v>
      </c>
      <c r="L65" s="2">
        <v>7.682</v>
      </c>
      <c r="M65" s="2">
        <v>0.167</v>
      </c>
    </row>
    <row r="66" spans="1:13" ht="12.75">
      <c r="A66">
        <v>3</v>
      </c>
      <c r="B66">
        <v>4.785</v>
      </c>
      <c r="C66">
        <v>6.847</v>
      </c>
      <c r="D66">
        <v>6.0120000000000005</v>
      </c>
      <c r="E66">
        <v>9.185</v>
      </c>
      <c r="F66" s="2">
        <v>8.016</v>
      </c>
      <c r="G66" s="2">
        <v>7.181</v>
      </c>
      <c r="H66" s="2">
        <v>3.507</v>
      </c>
      <c r="I66" s="2">
        <v>3.841</v>
      </c>
      <c r="J66" s="2">
        <v>7.849</v>
      </c>
      <c r="K66" s="2">
        <v>2.338</v>
      </c>
      <c r="L66" s="2">
        <v>5.845</v>
      </c>
      <c r="M66" s="2">
        <v>3.841</v>
      </c>
    </row>
    <row r="67" spans="1:13" ht="12.75">
      <c r="A67">
        <v>4</v>
      </c>
      <c r="B67">
        <v>5.22</v>
      </c>
      <c r="C67">
        <v>0</v>
      </c>
      <c r="D67">
        <v>4.676</v>
      </c>
      <c r="E67">
        <v>8.851</v>
      </c>
      <c r="F67" s="2">
        <v>2.1710000000000003</v>
      </c>
      <c r="G67" s="2">
        <v>6.3</v>
      </c>
      <c r="H67" s="2">
        <v>10.02</v>
      </c>
      <c r="I67" s="2">
        <v>7.515</v>
      </c>
      <c r="J67" s="2">
        <v>8.684000000000001</v>
      </c>
      <c r="K67" s="2">
        <v>6.346</v>
      </c>
      <c r="L67" s="2">
        <v>4.008</v>
      </c>
      <c r="M67" s="2">
        <v>0</v>
      </c>
    </row>
    <row r="68" spans="1:13" ht="12.75">
      <c r="A68">
        <v>5</v>
      </c>
      <c r="B68">
        <v>3.045</v>
      </c>
      <c r="C68">
        <v>3.173</v>
      </c>
      <c r="D68">
        <v>6.179</v>
      </c>
      <c r="E68">
        <v>8.851</v>
      </c>
      <c r="F68" s="2">
        <v>0.668</v>
      </c>
      <c r="G68" s="2">
        <v>4.1</v>
      </c>
      <c r="H68" s="2">
        <v>5.01</v>
      </c>
      <c r="I68" s="2">
        <v>8.517000000000001</v>
      </c>
      <c r="J68" s="2">
        <v>8.016</v>
      </c>
      <c r="K68" s="2">
        <v>0.334</v>
      </c>
      <c r="L68" s="2">
        <v>3.34</v>
      </c>
      <c r="M68" s="2">
        <v>3.507</v>
      </c>
    </row>
    <row r="69" spans="1:13" ht="12.75">
      <c r="A69">
        <v>6</v>
      </c>
      <c r="B69">
        <v>0</v>
      </c>
      <c r="C69">
        <v>3.841</v>
      </c>
      <c r="D69">
        <v>3.173</v>
      </c>
      <c r="E69">
        <v>8.517000000000001</v>
      </c>
      <c r="F69" s="2">
        <v>7.515</v>
      </c>
      <c r="G69" s="2">
        <v>3.66</v>
      </c>
      <c r="H69" s="2">
        <v>6.68</v>
      </c>
      <c r="I69" s="2">
        <v>4.3420000000000005</v>
      </c>
      <c r="J69" s="2">
        <v>3.841</v>
      </c>
      <c r="K69" s="2">
        <v>5.845</v>
      </c>
      <c r="L69" s="2">
        <v>2.839</v>
      </c>
      <c r="M69" s="2">
        <v>0</v>
      </c>
    </row>
    <row r="70" spans="1:13" ht="12.75">
      <c r="A70">
        <v>7</v>
      </c>
      <c r="B70">
        <v>1.74</v>
      </c>
      <c r="C70">
        <v>3.34</v>
      </c>
      <c r="D70">
        <v>8.684000000000001</v>
      </c>
      <c r="E70">
        <v>8.684000000000001</v>
      </c>
      <c r="F70" s="2">
        <v>9.018</v>
      </c>
      <c r="G70" s="2">
        <v>5.5</v>
      </c>
      <c r="H70" s="2">
        <v>6.179</v>
      </c>
      <c r="I70" s="2">
        <v>8.851</v>
      </c>
      <c r="J70" s="2">
        <v>5.511</v>
      </c>
      <c r="K70" s="2">
        <v>5.511</v>
      </c>
      <c r="L70" s="2">
        <v>4.175</v>
      </c>
      <c r="M70" s="2">
        <v>0</v>
      </c>
    </row>
    <row r="71" spans="1:13" ht="12.75">
      <c r="A71">
        <v>8</v>
      </c>
      <c r="B71">
        <v>0</v>
      </c>
      <c r="C71">
        <v>5.01</v>
      </c>
      <c r="D71">
        <v>4.676</v>
      </c>
      <c r="E71">
        <v>8.35</v>
      </c>
      <c r="F71" s="2">
        <v>7.849</v>
      </c>
      <c r="G71" s="2">
        <v>9</v>
      </c>
      <c r="H71" s="2">
        <v>7.515</v>
      </c>
      <c r="I71" s="2">
        <v>7.682</v>
      </c>
      <c r="J71">
        <v>5.511</v>
      </c>
      <c r="K71" s="2">
        <v>7.5</v>
      </c>
      <c r="L71" s="2">
        <v>0</v>
      </c>
      <c r="M71" s="2">
        <v>1.8370000000000002</v>
      </c>
    </row>
    <row r="72" spans="1:13" ht="12.75">
      <c r="A72">
        <v>9</v>
      </c>
      <c r="B72">
        <v>4.785</v>
      </c>
      <c r="C72">
        <v>1.169</v>
      </c>
      <c r="D72">
        <v>6.68</v>
      </c>
      <c r="E72">
        <v>7.348000000000001</v>
      </c>
      <c r="F72" s="2">
        <v>6.847</v>
      </c>
      <c r="G72" s="2">
        <v>7</v>
      </c>
      <c r="H72" s="2">
        <v>5.678</v>
      </c>
      <c r="I72" s="2">
        <v>6.68</v>
      </c>
      <c r="J72" s="2">
        <v>7.014</v>
      </c>
      <c r="K72" s="2">
        <v>7</v>
      </c>
      <c r="L72" s="2">
        <v>7.014</v>
      </c>
      <c r="M72" s="2">
        <v>0</v>
      </c>
    </row>
    <row r="73" spans="1:13" ht="12.75">
      <c r="A73">
        <v>10</v>
      </c>
      <c r="B73">
        <v>3.48</v>
      </c>
      <c r="C73">
        <v>5.678</v>
      </c>
      <c r="D73">
        <v>7.348000000000001</v>
      </c>
      <c r="E73">
        <v>7.348000000000001</v>
      </c>
      <c r="F73" s="2">
        <v>0</v>
      </c>
      <c r="G73" s="2">
        <v>7</v>
      </c>
      <c r="H73" s="2">
        <v>7.515</v>
      </c>
      <c r="I73" s="2">
        <v>5.344</v>
      </c>
      <c r="J73" s="2">
        <v>2.1710000000000003</v>
      </c>
      <c r="K73" s="2">
        <v>7.515</v>
      </c>
      <c r="L73" s="2">
        <v>2.338</v>
      </c>
      <c r="M73" s="2">
        <v>0</v>
      </c>
    </row>
    <row r="74" spans="1:13" ht="12.75">
      <c r="A74">
        <v>11</v>
      </c>
      <c r="B74">
        <v>0.435</v>
      </c>
      <c r="C74">
        <v>0</v>
      </c>
      <c r="D74">
        <v>6.0120000000000005</v>
      </c>
      <c r="E74">
        <v>5.511</v>
      </c>
      <c r="F74" s="2">
        <v>6.346</v>
      </c>
      <c r="G74" s="2">
        <v>7.515</v>
      </c>
      <c r="H74" s="2">
        <v>9.686</v>
      </c>
      <c r="I74" s="2">
        <v>8.35</v>
      </c>
      <c r="J74" s="2">
        <v>6.68</v>
      </c>
      <c r="K74" s="2">
        <v>7.682</v>
      </c>
      <c r="L74" s="2">
        <v>4.676</v>
      </c>
      <c r="M74" s="2">
        <v>0</v>
      </c>
    </row>
    <row r="75" spans="1:13" ht="12.75">
      <c r="A75">
        <v>12</v>
      </c>
      <c r="B75">
        <v>0</v>
      </c>
      <c r="C75">
        <v>4.843</v>
      </c>
      <c r="D75">
        <v>5.845</v>
      </c>
      <c r="E75">
        <v>8.183</v>
      </c>
      <c r="F75" s="2">
        <v>9.185</v>
      </c>
      <c r="G75" s="2">
        <v>2.004</v>
      </c>
      <c r="H75" s="2">
        <v>3.841</v>
      </c>
      <c r="I75" s="2">
        <v>8.183</v>
      </c>
      <c r="J75" s="2">
        <v>8.517000000000001</v>
      </c>
      <c r="K75" s="2">
        <v>0.501</v>
      </c>
      <c r="L75" s="2">
        <v>2.338</v>
      </c>
      <c r="M75" s="2">
        <v>0</v>
      </c>
    </row>
    <row r="76" spans="1:13" ht="12.75">
      <c r="A76">
        <v>13</v>
      </c>
      <c r="B76">
        <v>3.915</v>
      </c>
      <c r="C76">
        <v>5.01</v>
      </c>
      <c r="D76">
        <v>0</v>
      </c>
      <c r="E76">
        <v>7.348000000000001</v>
      </c>
      <c r="F76" s="2">
        <v>10.187000000000001</v>
      </c>
      <c r="G76" s="2">
        <v>4.175</v>
      </c>
      <c r="H76" s="2">
        <v>8.016</v>
      </c>
      <c r="I76" s="2">
        <v>8.35</v>
      </c>
      <c r="J76" s="2">
        <v>8.684000000000001</v>
      </c>
      <c r="K76" s="2">
        <v>4.008</v>
      </c>
      <c r="L76" s="2">
        <v>1.169</v>
      </c>
      <c r="M76" s="2">
        <v>0</v>
      </c>
    </row>
    <row r="77" spans="1:13" ht="12.75">
      <c r="A77">
        <v>14</v>
      </c>
      <c r="B77">
        <v>0</v>
      </c>
      <c r="C77">
        <v>8.183</v>
      </c>
      <c r="D77">
        <v>6.847</v>
      </c>
      <c r="E77">
        <v>5.01</v>
      </c>
      <c r="F77" s="2">
        <v>5.678</v>
      </c>
      <c r="G77" s="2">
        <v>8.35</v>
      </c>
      <c r="H77" s="2">
        <v>7.515</v>
      </c>
      <c r="I77" s="2">
        <v>6.847</v>
      </c>
      <c r="J77" s="2">
        <v>3.34</v>
      </c>
      <c r="K77" s="2">
        <v>0</v>
      </c>
      <c r="L77" s="2">
        <v>4.676</v>
      </c>
      <c r="M77" s="2">
        <v>0</v>
      </c>
    </row>
    <row r="78" spans="1:13" ht="12.75">
      <c r="A78">
        <v>15</v>
      </c>
      <c r="B78">
        <v>0</v>
      </c>
      <c r="C78">
        <v>7.515</v>
      </c>
      <c r="D78">
        <v>0.334</v>
      </c>
      <c r="E78">
        <v>3.0060000000000002</v>
      </c>
      <c r="F78" s="2">
        <v>9.018</v>
      </c>
      <c r="G78" s="2">
        <v>9.352</v>
      </c>
      <c r="H78" s="2">
        <v>10.521</v>
      </c>
      <c r="I78" s="2">
        <v>8.35</v>
      </c>
      <c r="J78" s="2">
        <v>7.849</v>
      </c>
      <c r="K78" s="2">
        <v>3.173</v>
      </c>
      <c r="L78" s="2">
        <v>4.175</v>
      </c>
      <c r="M78" s="2">
        <v>0.668</v>
      </c>
    </row>
    <row r="79" spans="1:13" ht="12.75">
      <c r="A79">
        <v>16</v>
      </c>
      <c r="B79">
        <v>5.22</v>
      </c>
      <c r="C79">
        <v>6.513000000000001</v>
      </c>
      <c r="D79">
        <v>8.851</v>
      </c>
      <c r="E79">
        <v>6.513000000000001</v>
      </c>
      <c r="F79" s="2">
        <v>9.185</v>
      </c>
      <c r="G79" s="2">
        <v>5.511</v>
      </c>
      <c r="H79" s="2">
        <v>10.354000000000001</v>
      </c>
      <c r="I79" s="2">
        <v>6.346</v>
      </c>
      <c r="J79" s="2">
        <v>5.511</v>
      </c>
      <c r="K79" s="2">
        <v>6.68</v>
      </c>
      <c r="L79" s="2">
        <v>0</v>
      </c>
      <c r="M79" s="2">
        <v>0</v>
      </c>
    </row>
    <row r="80" spans="1:13" ht="12.75">
      <c r="A80">
        <v>17</v>
      </c>
      <c r="B80">
        <v>0.435</v>
      </c>
      <c r="C80">
        <v>7.348000000000001</v>
      </c>
      <c r="D80">
        <v>4.008</v>
      </c>
      <c r="E80">
        <v>7.181</v>
      </c>
      <c r="F80" s="2">
        <v>8.016</v>
      </c>
      <c r="G80" s="2">
        <v>10.688</v>
      </c>
      <c r="H80" s="2">
        <v>11.189</v>
      </c>
      <c r="I80" s="2">
        <v>0</v>
      </c>
      <c r="J80" s="2">
        <v>2.1710000000000003</v>
      </c>
      <c r="K80" s="2">
        <v>5.845</v>
      </c>
      <c r="L80" s="2">
        <v>4.008</v>
      </c>
      <c r="M80" s="2">
        <v>0</v>
      </c>
    </row>
    <row r="81" spans="1:13" ht="12.75">
      <c r="A81">
        <v>18</v>
      </c>
      <c r="B81">
        <v>5.22</v>
      </c>
      <c r="C81">
        <v>5.344</v>
      </c>
      <c r="D81">
        <v>4.008</v>
      </c>
      <c r="E81">
        <v>6.68</v>
      </c>
      <c r="F81" s="2">
        <v>3.6740000000000004</v>
      </c>
      <c r="G81" s="2">
        <v>7.515</v>
      </c>
      <c r="H81" s="2">
        <v>8.183</v>
      </c>
      <c r="I81" s="2">
        <v>8.509</v>
      </c>
      <c r="J81" s="2">
        <v>5.1770000000000005</v>
      </c>
      <c r="K81" s="2">
        <v>1.67</v>
      </c>
      <c r="L81" s="2">
        <v>3.507</v>
      </c>
      <c r="M81" s="2">
        <v>2.839</v>
      </c>
    </row>
    <row r="82" spans="1:13" ht="12.75">
      <c r="A82">
        <v>19</v>
      </c>
      <c r="B82">
        <v>4.785</v>
      </c>
      <c r="C82">
        <v>5.01</v>
      </c>
      <c r="D82">
        <v>6.346</v>
      </c>
      <c r="E82">
        <v>6.68</v>
      </c>
      <c r="F82">
        <v>10.855</v>
      </c>
      <c r="G82" s="2">
        <v>8.851</v>
      </c>
      <c r="H82" s="2">
        <v>9.686</v>
      </c>
      <c r="I82" s="2">
        <v>6.847</v>
      </c>
      <c r="J82" s="2">
        <v>4.676</v>
      </c>
      <c r="K82" s="2">
        <v>4.509</v>
      </c>
      <c r="L82" s="2">
        <v>0</v>
      </c>
      <c r="M82" s="2">
        <v>3.6740000000000004</v>
      </c>
    </row>
    <row r="83" spans="1:13" ht="12.75">
      <c r="A83">
        <v>20</v>
      </c>
      <c r="B83">
        <v>0</v>
      </c>
      <c r="C83">
        <v>4.676</v>
      </c>
      <c r="D83">
        <v>7.014</v>
      </c>
      <c r="E83">
        <v>5.845</v>
      </c>
      <c r="F83" s="2">
        <v>7.348000000000001</v>
      </c>
      <c r="G83" s="2">
        <v>0.501</v>
      </c>
      <c r="H83" s="2">
        <v>8.684000000000001</v>
      </c>
      <c r="I83" s="2">
        <v>0</v>
      </c>
      <c r="J83" s="2">
        <v>7.348000000000001</v>
      </c>
      <c r="K83" s="2">
        <v>4.175</v>
      </c>
      <c r="L83" s="2">
        <v>4.509</v>
      </c>
      <c r="M83" s="2">
        <v>1.169</v>
      </c>
    </row>
    <row r="84" spans="1:13" ht="12.75">
      <c r="A84">
        <v>21</v>
      </c>
      <c r="B84">
        <v>1.74</v>
      </c>
      <c r="C84">
        <v>6.513000000000001</v>
      </c>
      <c r="D84">
        <v>5.678</v>
      </c>
      <c r="E84">
        <v>8.684000000000001</v>
      </c>
      <c r="F84" s="2">
        <v>9.018</v>
      </c>
      <c r="G84" s="2">
        <v>9.519</v>
      </c>
      <c r="H84" s="2">
        <v>10.354000000000001</v>
      </c>
      <c r="I84" s="2">
        <v>1.336</v>
      </c>
      <c r="J84" s="2">
        <v>3.507</v>
      </c>
      <c r="K84" s="2">
        <v>1.169</v>
      </c>
      <c r="L84" s="2">
        <v>0</v>
      </c>
      <c r="M84" s="2">
        <v>1.67</v>
      </c>
    </row>
    <row r="85" spans="1:13" ht="12.75">
      <c r="A85">
        <v>22</v>
      </c>
      <c r="B85">
        <v>2.61</v>
      </c>
      <c r="C85">
        <v>2.672</v>
      </c>
      <c r="D85">
        <v>7.014</v>
      </c>
      <c r="E85">
        <v>6.0120000000000005</v>
      </c>
      <c r="F85" s="2">
        <v>2.1710000000000003</v>
      </c>
      <c r="G85" s="2">
        <v>5.1770000000000005</v>
      </c>
      <c r="H85" s="2">
        <v>9.185</v>
      </c>
      <c r="I85" s="2">
        <v>8.016</v>
      </c>
      <c r="J85" s="2">
        <v>6.179</v>
      </c>
      <c r="K85" s="2">
        <v>2.338</v>
      </c>
      <c r="L85" s="2">
        <v>3.173</v>
      </c>
      <c r="M85" s="2">
        <v>0</v>
      </c>
    </row>
    <row r="86" spans="1:13" ht="12.75">
      <c r="A86">
        <v>23</v>
      </c>
      <c r="B86">
        <v>0.435</v>
      </c>
      <c r="C86">
        <v>3.841</v>
      </c>
      <c r="D86">
        <v>6.346</v>
      </c>
      <c r="E86">
        <v>8.35</v>
      </c>
      <c r="F86" s="2">
        <v>11.022</v>
      </c>
      <c r="G86" s="2">
        <v>9.519</v>
      </c>
      <c r="H86" s="2">
        <v>5.1770000000000005</v>
      </c>
      <c r="I86" s="2">
        <v>5.845</v>
      </c>
      <c r="J86" s="2">
        <v>7.348000000000001</v>
      </c>
      <c r="K86" s="2">
        <v>4.676</v>
      </c>
      <c r="L86" s="2">
        <v>5.01</v>
      </c>
      <c r="M86" s="2">
        <v>0</v>
      </c>
    </row>
    <row r="87" spans="1:13" ht="12.75">
      <c r="A87">
        <v>24</v>
      </c>
      <c r="B87">
        <v>1.305</v>
      </c>
      <c r="C87">
        <v>5.845</v>
      </c>
      <c r="D87">
        <v>7.348000000000001</v>
      </c>
      <c r="E87">
        <v>8.016</v>
      </c>
      <c r="F87" s="2">
        <v>3.841</v>
      </c>
      <c r="G87" s="2">
        <v>8.517000000000001</v>
      </c>
      <c r="H87" s="2">
        <v>9.185</v>
      </c>
      <c r="I87" s="2">
        <f>6.987</f>
        <v>6.987</v>
      </c>
      <c r="J87" s="2">
        <v>7.682</v>
      </c>
      <c r="K87" s="2">
        <v>6.346</v>
      </c>
      <c r="L87" s="2">
        <v>6.346</v>
      </c>
      <c r="M87" s="2">
        <v>1.336</v>
      </c>
    </row>
    <row r="88" spans="1:13" ht="12.75">
      <c r="A88">
        <v>25</v>
      </c>
      <c r="B88">
        <v>3.045</v>
      </c>
      <c r="C88">
        <v>0</v>
      </c>
      <c r="D88">
        <v>6.513000000000001</v>
      </c>
      <c r="E88">
        <v>4.509</v>
      </c>
      <c r="F88" s="2">
        <v>9.352</v>
      </c>
      <c r="G88" s="2">
        <v>9.018</v>
      </c>
      <c r="H88" s="2">
        <v>9.018</v>
      </c>
      <c r="I88" s="2">
        <f>5.883</f>
        <v>5.883</v>
      </c>
      <c r="J88" s="2">
        <v>4.008</v>
      </c>
      <c r="K88" s="2">
        <v>1.002</v>
      </c>
      <c r="L88" s="2">
        <v>0</v>
      </c>
      <c r="M88" s="2">
        <v>2.004</v>
      </c>
    </row>
    <row r="89" spans="1:13" ht="12.75">
      <c r="A89">
        <v>26</v>
      </c>
      <c r="B89">
        <v>0</v>
      </c>
      <c r="C89">
        <v>7.682</v>
      </c>
      <c r="D89">
        <v>2.338</v>
      </c>
      <c r="E89">
        <v>2.672</v>
      </c>
      <c r="F89" s="2">
        <v>2.338</v>
      </c>
      <c r="G89" s="2">
        <v>9.519</v>
      </c>
      <c r="H89" s="2">
        <v>9.018</v>
      </c>
      <c r="I89" s="2">
        <f>4.998</f>
        <v>4.998</v>
      </c>
      <c r="J89" s="2">
        <v>4.509</v>
      </c>
      <c r="K89" s="2">
        <v>2.004</v>
      </c>
      <c r="L89" s="2">
        <v>3.173</v>
      </c>
      <c r="M89" s="2">
        <v>1.169</v>
      </c>
    </row>
    <row r="90" spans="1:13" ht="12.75">
      <c r="A90">
        <v>27</v>
      </c>
      <c r="B90">
        <v>4.785</v>
      </c>
      <c r="C90">
        <v>5.511</v>
      </c>
      <c r="D90">
        <v>8.35</v>
      </c>
      <c r="E90">
        <v>7.348000000000001</v>
      </c>
      <c r="F90" s="2">
        <v>10.187000000000001</v>
      </c>
      <c r="G90" s="2">
        <v>10.02</v>
      </c>
      <c r="H90" s="2">
        <v>9.352</v>
      </c>
      <c r="I90" s="2">
        <f>6.554</f>
        <v>6.554</v>
      </c>
      <c r="J90" s="2">
        <v>7.014</v>
      </c>
      <c r="K90" s="2">
        <v>3.841</v>
      </c>
      <c r="L90" s="2">
        <v>3.6740000000000004</v>
      </c>
      <c r="M90" s="2">
        <v>1.169</v>
      </c>
    </row>
    <row r="91" spans="1:13" ht="12.75">
      <c r="A91">
        <v>28</v>
      </c>
      <c r="B91">
        <v>4.785</v>
      </c>
      <c r="C91">
        <v>4.008</v>
      </c>
      <c r="D91">
        <v>7.849</v>
      </c>
      <c r="E91">
        <v>6.513000000000001</v>
      </c>
      <c r="F91" s="2">
        <v>8.016</v>
      </c>
      <c r="G91" s="2">
        <v>8.684000000000001</v>
      </c>
      <c r="H91" s="2">
        <v>8.183</v>
      </c>
      <c r="I91" s="2">
        <f>7.88</f>
        <v>7.88</v>
      </c>
      <c r="J91" s="2">
        <v>6.513000000000001</v>
      </c>
      <c r="K91" s="2">
        <v>7.682</v>
      </c>
      <c r="L91" s="2">
        <v>0.167</v>
      </c>
      <c r="M91" s="2">
        <v>0</v>
      </c>
    </row>
    <row r="92" spans="1:13" ht="12.75">
      <c r="A92">
        <v>29</v>
      </c>
      <c r="B92">
        <v>2.175</v>
      </c>
      <c r="D92">
        <v>7.515</v>
      </c>
      <c r="E92">
        <v>6.0120000000000005</v>
      </c>
      <c r="F92" s="2">
        <v>6.513000000000001</v>
      </c>
      <c r="G92" s="2">
        <v>9.686</v>
      </c>
      <c r="H92" s="2">
        <v>9.519</v>
      </c>
      <c r="I92" s="2">
        <f>8.551</f>
        <v>8.551</v>
      </c>
      <c r="J92" s="2">
        <v>7.682</v>
      </c>
      <c r="K92" s="2">
        <v>0.501</v>
      </c>
      <c r="L92" s="2">
        <v>0.501</v>
      </c>
      <c r="M92" s="2">
        <v>0</v>
      </c>
    </row>
    <row r="93" spans="1:13" ht="12.75">
      <c r="A93">
        <v>30</v>
      </c>
      <c r="B93">
        <v>3.34</v>
      </c>
      <c r="D93">
        <v>4.008</v>
      </c>
      <c r="E93">
        <v>0.835</v>
      </c>
      <c r="F93" s="2">
        <v>8.684000000000001</v>
      </c>
      <c r="G93" s="2">
        <v>6.346</v>
      </c>
      <c r="H93" s="2">
        <v>9.352</v>
      </c>
      <c r="I93" s="2">
        <f>6.864</f>
        <v>6.864</v>
      </c>
      <c r="J93" s="2">
        <v>8.016</v>
      </c>
      <c r="K93" s="2">
        <v>5.01</v>
      </c>
      <c r="L93" s="2">
        <v>3.34</v>
      </c>
      <c r="M93" s="2">
        <v>0</v>
      </c>
    </row>
    <row r="94" spans="1:13" ht="12.75">
      <c r="A94">
        <v>31</v>
      </c>
      <c r="B94">
        <v>6.847</v>
      </c>
      <c r="D94">
        <v>4.843</v>
      </c>
      <c r="F94" s="2">
        <v>8.517000000000001</v>
      </c>
      <c r="G94" s="2"/>
      <c r="H94" s="2">
        <v>6.68</v>
      </c>
      <c r="I94" s="2">
        <f>7.553</f>
        <v>7.553</v>
      </c>
      <c r="J94" s="2"/>
      <c r="K94" s="2">
        <v>5.845</v>
      </c>
      <c r="L94" s="2"/>
      <c r="M94" s="2">
        <v>3.6071999999999997</v>
      </c>
    </row>
    <row r="96" spans="2:13" ht="12.75">
      <c r="B96" s="2" t="s">
        <v>7</v>
      </c>
      <c r="C96" s="2" t="s">
        <v>8</v>
      </c>
      <c r="D96" s="2" t="s">
        <v>9</v>
      </c>
      <c r="E96" s="2" t="s">
        <v>10</v>
      </c>
      <c r="F96" s="2" t="s">
        <v>11</v>
      </c>
      <c r="G96" s="2" t="s">
        <v>12</v>
      </c>
      <c r="H96" s="2" t="s">
        <v>1</v>
      </c>
      <c r="I96" s="3" t="s">
        <v>2</v>
      </c>
      <c r="J96" s="3" t="s">
        <v>3</v>
      </c>
      <c r="K96" s="3" t="s">
        <v>4</v>
      </c>
      <c r="L96" s="3" t="s">
        <v>5</v>
      </c>
      <c r="M96" s="3" t="s">
        <v>6</v>
      </c>
    </row>
    <row r="98" spans="2:16" ht="12.75">
      <c r="B98" s="2">
        <f>AVERAGE(B64:B94)</f>
        <v>2.5597419354838706</v>
      </c>
      <c r="C98" s="2">
        <f>AVERAGE(C64:C91)</f>
        <v>4.6044285714285715</v>
      </c>
      <c r="D98" s="2">
        <f>AVERAGE(D64:D94)</f>
        <v>5.742645161290321</v>
      </c>
      <c r="E98" s="2">
        <f>AVERAGE(E64:E93)</f>
        <v>6.802466666666666</v>
      </c>
      <c r="F98" s="2">
        <f>AVERAGE(F64:F93)</f>
        <v>6.841433333333334</v>
      </c>
      <c r="G98" s="2">
        <f>AVERAGE(G64:G93)</f>
        <v>7.2803666666666675</v>
      </c>
      <c r="H98" s="2">
        <f>AVERAGE(H64:H94)</f>
        <v>7.778967741935484</v>
      </c>
      <c r="I98" s="2">
        <f>AVERAGE(I64:I94)</f>
        <v>6.431709677419354</v>
      </c>
      <c r="J98" s="2">
        <f>AVERAGE(J64:J93)</f>
        <v>6.212066666666667</v>
      </c>
      <c r="K98" s="2">
        <f>AVERAGE(K64:K93)</f>
        <v>4.268666666666666</v>
      </c>
      <c r="L98" s="2">
        <f>AVERAGE(L64:L93)</f>
        <v>3.0672333333333346</v>
      </c>
      <c r="M98" s="2">
        <f>AVERAGE(M64:M93)</f>
        <v>0.8350000000000001</v>
      </c>
      <c r="O98" s="2">
        <f>AVERAGE(B98:M98)</f>
        <v>5.202060535074245</v>
      </c>
      <c r="P98" t="s">
        <v>23</v>
      </c>
    </row>
  </sheetData>
  <dataValidations count="1">
    <dataValidation type="custom" allowBlank="1" showInputMessage="1" showErrorMessage="1" sqref="I3 I9 I16 I20 I24 I58 I62 I96">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2001-07-04T21:57:19Z</cp:lastPrinted>
  <dcterms:created xsi:type="dcterms:W3CDTF">2000-07-31T16:38:04Z</dcterms:created>
  <dcterms:modified xsi:type="dcterms:W3CDTF">2003-01-05T19:30:00Z</dcterms:modified>
  <cp:category/>
  <cp:version/>
  <cp:contentType/>
  <cp:contentStatus/>
</cp:coreProperties>
</file>