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+xml"/>
  <Override PartName="/xl/charts/chart20.xml" ContentType="application/vnd.openxmlformats-officedocument.drawingml.chart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216" yWindow="96" windowWidth="11340" windowHeight="6792" firstSheet="5" activeTab="6"/>
  </bookViews>
  <sheets>
    <sheet name="NUMBERS" sheetId="1" r:id="rId1"/>
    <sheet name="SUMMARY" sheetId="6" r:id="rId2"/>
    <sheet name="GEMIDDELD-DAG" sheetId="7" r:id="rId3"/>
    <sheet name="PER MAAND" sheetId="18" r:id="rId4"/>
    <sheet name="kWh-m2-day" sheetId="22" r:id="rId5"/>
    <sheet name="JAAROPBRENGST" sheetId="23" r:id="rId6"/>
    <sheet name="OPBRENGST" sheetId="5" r:id="rId7"/>
    <sheet name="DRAAIUREN" sheetId="26" r:id="rId8"/>
    <sheet name="DAILY POWER" sheetId="24" r:id="rId9"/>
    <sheet name="MAANDVERMOGEN" sheetId="25" r:id="rId10"/>
    <sheet name="TH versus PV" sheetId="27" r:id="rId11"/>
    <sheet name="JANUARI" sheetId="8" r:id="rId12"/>
    <sheet name="FEBRUARI" sheetId="9" r:id="rId13"/>
    <sheet name="MAART" sheetId="10" r:id="rId14"/>
    <sheet name="APRIL" sheetId="11" r:id="rId15"/>
    <sheet name="MEI" sheetId="12" r:id="rId16"/>
    <sheet name="JUNI" sheetId="13" r:id="rId17"/>
    <sheet name="JULI" sheetId="14" r:id="rId18"/>
    <sheet name="AUGUSTUS" sheetId="15" r:id="rId19"/>
    <sheet name="SEPTEMBER" sheetId="17" r:id="rId20"/>
    <sheet name="OKTOBER" sheetId="19" r:id="rId21"/>
    <sheet name="NOVEMBER" sheetId="20" r:id="rId22"/>
    <sheet name="DECEMBER" sheetId="21" r:id="rId23"/>
  </sheets>
  <calcPr calcId="152511"/>
</workbook>
</file>

<file path=xl/calcChain.xml><?xml version="1.0" encoding="utf-8"?>
<calcChain xmlns="http://schemas.openxmlformats.org/spreadsheetml/2006/main">
  <c r="O131" i="6" l="1"/>
  <c r="I4" i="1"/>
  <c r="J4" i="1" l="1"/>
  <c r="K4" i="1" l="1"/>
  <c r="L4" i="1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41" i="1"/>
  <c r="B4" i="6" s="1"/>
  <c r="M36" i="1"/>
  <c r="B22" i="6" s="1"/>
  <c r="O23" i="6"/>
  <c r="P23" i="6"/>
  <c r="S23" i="6" s="1"/>
  <c r="O24" i="6"/>
  <c r="P24" i="6" s="1"/>
  <c r="S24" i="6" s="1"/>
  <c r="O25" i="6"/>
  <c r="P25" i="6"/>
  <c r="S25" i="6" s="1"/>
  <c r="O26" i="6"/>
  <c r="P26" i="6" s="1"/>
  <c r="S26" i="6" s="1"/>
  <c r="O27" i="6"/>
  <c r="P27" i="6"/>
  <c r="S27" i="6" s="1"/>
  <c r="O28" i="6"/>
  <c r="P28" i="6" s="1"/>
  <c r="S28" i="6" s="1"/>
  <c r="O29" i="6"/>
  <c r="P29" i="6"/>
  <c r="S29" i="6" s="1"/>
  <c r="O30" i="6"/>
  <c r="P30" i="6" s="1"/>
  <c r="S30" i="6" s="1"/>
  <c r="O31" i="6"/>
  <c r="P31" i="6"/>
  <c r="S31" i="6" s="1"/>
  <c r="O32" i="6"/>
  <c r="P32" i="6" s="1"/>
  <c r="S32" i="6" s="1"/>
  <c r="O33" i="6"/>
  <c r="P33" i="6"/>
  <c r="S33" i="6" s="1"/>
  <c r="O34" i="6"/>
  <c r="P34" i="6" s="1"/>
  <c r="S34" i="6" s="1"/>
  <c r="O35" i="6"/>
  <c r="P35" i="6"/>
  <c r="S35" i="6" s="1"/>
  <c r="M39" i="1"/>
  <c r="M48" i="1" s="1"/>
  <c r="B41" i="6" s="1"/>
  <c r="B46" i="6" s="1"/>
  <c r="B84" i="6"/>
  <c r="C84" i="6"/>
  <c r="D84" i="6"/>
  <c r="E84" i="6"/>
  <c r="F84" i="6"/>
  <c r="F123" i="6" s="1"/>
  <c r="G84" i="6"/>
  <c r="H84" i="6"/>
  <c r="I84" i="6"/>
  <c r="J84" i="6"/>
  <c r="K84" i="6"/>
  <c r="L84" i="6"/>
  <c r="M84" i="6"/>
  <c r="B123" i="6"/>
  <c r="C123" i="6"/>
  <c r="D123" i="6"/>
  <c r="E123" i="6"/>
  <c r="G123" i="6"/>
  <c r="H123" i="6"/>
  <c r="I123" i="6"/>
  <c r="J123" i="6"/>
  <c r="K123" i="6"/>
  <c r="L123" i="6"/>
  <c r="M123" i="6"/>
  <c r="B5" i="1"/>
  <c r="B41" i="1" s="1"/>
  <c r="M4" i="6" s="1"/>
  <c r="C5" i="1"/>
  <c r="C41" i="1" s="1"/>
  <c r="L4" i="6" s="1"/>
  <c r="D5" i="1"/>
  <c r="D41" i="1" s="1"/>
  <c r="K4" i="6" s="1"/>
  <c r="E5" i="1"/>
  <c r="E41" i="1" s="1"/>
  <c r="J4" i="6" s="1"/>
  <c r="F5" i="1"/>
  <c r="F41" i="1" s="1"/>
  <c r="I4" i="6" s="1"/>
  <c r="G5" i="1"/>
  <c r="G41" i="1" s="1"/>
  <c r="H4" i="6" s="1"/>
  <c r="H5" i="1"/>
  <c r="H41" i="1" s="1"/>
  <c r="G4" i="6" s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B18" i="1"/>
  <c r="C18" i="1"/>
  <c r="D18" i="1"/>
  <c r="E18" i="1"/>
  <c r="F18" i="1"/>
  <c r="G18" i="1"/>
  <c r="H18" i="1"/>
  <c r="I18" i="1"/>
  <c r="J18" i="1"/>
  <c r="K18" i="1"/>
  <c r="L18" i="1"/>
  <c r="B19" i="1"/>
  <c r="C19" i="1"/>
  <c r="D19" i="1"/>
  <c r="E19" i="1"/>
  <c r="F19" i="1"/>
  <c r="G19" i="1"/>
  <c r="H19" i="1"/>
  <c r="I19" i="1"/>
  <c r="J19" i="1"/>
  <c r="K19" i="1"/>
  <c r="L19" i="1"/>
  <c r="B20" i="1"/>
  <c r="C20" i="1"/>
  <c r="D20" i="1"/>
  <c r="E20" i="1"/>
  <c r="F20" i="1"/>
  <c r="G20" i="1"/>
  <c r="H20" i="1"/>
  <c r="I20" i="1"/>
  <c r="J20" i="1"/>
  <c r="K20" i="1"/>
  <c r="L20" i="1"/>
  <c r="B21" i="1"/>
  <c r="C21" i="1"/>
  <c r="D21" i="1"/>
  <c r="E21" i="1"/>
  <c r="F21" i="1"/>
  <c r="G21" i="1"/>
  <c r="H21" i="1"/>
  <c r="I21" i="1"/>
  <c r="J21" i="1"/>
  <c r="K21" i="1"/>
  <c r="L21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B24" i="1"/>
  <c r="C24" i="1"/>
  <c r="D24" i="1"/>
  <c r="E24" i="1"/>
  <c r="F24" i="1"/>
  <c r="G24" i="1"/>
  <c r="H24" i="1"/>
  <c r="I24" i="1"/>
  <c r="J24" i="1"/>
  <c r="K24" i="1"/>
  <c r="L24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D26" i="1"/>
  <c r="E26" i="1"/>
  <c r="F26" i="1"/>
  <c r="G26" i="1"/>
  <c r="H26" i="1"/>
  <c r="I26" i="1"/>
  <c r="J26" i="1"/>
  <c r="K26" i="1"/>
  <c r="L26" i="1"/>
  <c r="B27" i="1"/>
  <c r="C27" i="1"/>
  <c r="D27" i="1"/>
  <c r="E27" i="1"/>
  <c r="F27" i="1"/>
  <c r="G27" i="1"/>
  <c r="H27" i="1"/>
  <c r="I27" i="1"/>
  <c r="J27" i="1"/>
  <c r="K27" i="1"/>
  <c r="L27" i="1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E29" i="1"/>
  <c r="F29" i="1"/>
  <c r="G29" i="1"/>
  <c r="H29" i="1"/>
  <c r="I29" i="1"/>
  <c r="J29" i="1"/>
  <c r="K29" i="1"/>
  <c r="L29" i="1"/>
  <c r="B30" i="1"/>
  <c r="C30" i="1"/>
  <c r="D30" i="1"/>
  <c r="E30" i="1"/>
  <c r="F30" i="1"/>
  <c r="G30" i="1"/>
  <c r="H30" i="1"/>
  <c r="I30" i="1"/>
  <c r="J30" i="1"/>
  <c r="K30" i="1"/>
  <c r="L30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D34" i="1"/>
  <c r="F34" i="1"/>
  <c r="G34" i="1"/>
  <c r="I34" i="1"/>
  <c r="K34" i="1"/>
  <c r="L45" i="1"/>
  <c r="K45" i="1" s="1"/>
  <c r="J45" i="1" s="1"/>
  <c r="I45" i="1" s="1"/>
  <c r="H45" i="1" s="1"/>
  <c r="G45" i="1" s="1"/>
  <c r="F45" i="1" s="1"/>
  <c r="E45" i="1" s="1"/>
  <c r="D45" i="1" s="1"/>
  <c r="C45" i="1" s="1"/>
  <c r="B45" i="1" s="1"/>
  <c r="I41" i="1" l="1"/>
  <c r="F4" i="6" s="1"/>
  <c r="J41" i="1"/>
  <c r="E4" i="6" s="1"/>
  <c r="K41" i="1"/>
  <c r="D4" i="6" s="1"/>
  <c r="O84" i="6"/>
  <c r="L41" i="1"/>
  <c r="C4" i="6" s="1"/>
  <c r="O123" i="6"/>
  <c r="B128" i="6"/>
  <c r="B131" i="6" s="1"/>
  <c r="C36" i="1"/>
  <c r="L22" i="6" s="1"/>
  <c r="L128" i="6" s="1"/>
  <c r="L131" i="6" s="1"/>
  <c r="E36" i="1"/>
  <c r="J22" i="6" s="1"/>
  <c r="J128" i="6" s="1"/>
  <c r="J131" i="6" s="1"/>
  <c r="G36" i="1"/>
  <c r="H22" i="6" s="1"/>
  <c r="H128" i="6" s="1"/>
  <c r="H131" i="6" s="1"/>
  <c r="I36" i="1"/>
  <c r="F22" i="6" s="1"/>
  <c r="F128" i="6" s="1"/>
  <c r="F131" i="6" s="1"/>
  <c r="K36" i="1"/>
  <c r="D22" i="6" s="1"/>
  <c r="D128" i="6" s="1"/>
  <c r="D131" i="6" s="1"/>
  <c r="B36" i="1"/>
  <c r="M22" i="6" s="1"/>
  <c r="M128" i="6" s="1"/>
  <c r="M131" i="6" s="1"/>
  <c r="D36" i="1"/>
  <c r="K22" i="6" s="1"/>
  <c r="K128" i="6" s="1"/>
  <c r="K131" i="6" s="1"/>
  <c r="F36" i="1"/>
  <c r="I22" i="6" s="1"/>
  <c r="I128" i="6" s="1"/>
  <c r="I131" i="6" s="1"/>
  <c r="H36" i="1"/>
  <c r="G22" i="6" s="1"/>
  <c r="G128" i="6" s="1"/>
  <c r="G131" i="6" s="1"/>
  <c r="J36" i="1"/>
  <c r="E22" i="6" s="1"/>
  <c r="E128" i="6" s="1"/>
  <c r="E131" i="6" s="1"/>
  <c r="L36" i="1"/>
  <c r="C22" i="6" s="1"/>
  <c r="C128" i="6" s="1"/>
  <c r="C131" i="6" s="1"/>
  <c r="O22" i="6" l="1"/>
  <c r="L39" i="1"/>
  <c r="K39" i="1" l="1"/>
  <c r="L48" i="1"/>
  <c r="C41" i="6" s="1"/>
  <c r="C46" i="6" s="1"/>
  <c r="P22" i="6"/>
  <c r="S22" i="6" s="1"/>
  <c r="S37" i="6" s="1"/>
  <c r="O37" i="6"/>
  <c r="J39" i="1" l="1"/>
  <c r="K48" i="1"/>
  <c r="D41" i="6" s="1"/>
  <c r="D46" i="6" s="1"/>
  <c r="J48" i="1" l="1"/>
  <c r="E41" i="6" s="1"/>
  <c r="E46" i="6" s="1"/>
  <c r="I39" i="1"/>
  <c r="I48" i="1" l="1"/>
  <c r="F41" i="6" s="1"/>
  <c r="F46" i="6" s="1"/>
  <c r="H39" i="1"/>
  <c r="G39" i="1" l="1"/>
  <c r="H48" i="1"/>
  <c r="G41" i="6" s="1"/>
  <c r="G46" i="6" s="1"/>
  <c r="F39" i="1" l="1"/>
  <c r="G48" i="1"/>
  <c r="H41" i="6" s="1"/>
  <c r="H46" i="6" s="1"/>
  <c r="F48" i="1" l="1"/>
  <c r="I41" i="6" s="1"/>
  <c r="I46" i="6" s="1"/>
  <c r="E39" i="1"/>
  <c r="E48" i="1" l="1"/>
  <c r="J41" i="6" s="1"/>
  <c r="J46" i="6" s="1"/>
  <c r="D39" i="1"/>
  <c r="C39" i="1" l="1"/>
  <c r="D48" i="1"/>
  <c r="K41" i="6" s="1"/>
  <c r="K46" i="6" s="1"/>
  <c r="B39" i="1" l="1"/>
  <c r="B48" i="1" s="1"/>
  <c r="M41" i="6" s="1"/>
  <c r="M46" i="6" s="1"/>
  <c r="C48" i="1"/>
  <c r="L41" i="6" s="1"/>
  <c r="L46" i="6" s="1"/>
</calcChain>
</file>

<file path=xl/sharedStrings.xml><?xml version="1.0" encoding="utf-8"?>
<sst xmlns="http://schemas.openxmlformats.org/spreadsheetml/2006/main" count="182" uniqueCount="45">
  <si>
    <t>CUMMULATIEF</t>
  </si>
  <si>
    <t>JULI</t>
  </si>
  <si>
    <t>AUGUSTUS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</si>
  <si>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</si>
  <si>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</si>
  <si>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</si>
  <si>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</si>
  <si>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</si>
  <si>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</si>
  <si>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</si>
  <si>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</si>
  <si>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</si>
  <si>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</si>
  <si>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cumm dagen</t>
  </si>
  <si>
    <t>month cumm</t>
  </si>
  <si>
    <t>av day</t>
  </si>
  <si>
    <t>AV DAY</t>
  </si>
  <si>
    <t>per m2/dag</t>
  </si>
  <si>
    <t>m2/dag</t>
  </si>
  <si>
    <t>GJ/jaar</t>
  </si>
  <si>
    <t>cumm energy</t>
  </si>
  <si>
    <t xml:space="preserve"> </t>
  </si>
  <si>
    <t>GEMIDDELD DAGVERMOGEN</t>
  </si>
  <si>
    <t>DRAAIUREN</t>
  </si>
  <si>
    <t>CUMMULATIEF PER MAAND</t>
  </si>
  <si>
    <t>GEMIDDELDE ENERGIE PER DAG</t>
  </si>
  <si>
    <t>ENERGIE PER M2/PER DAG</t>
  </si>
  <si>
    <t>GESCHATTE ENERGIE PER JAAR</t>
  </si>
  <si>
    <t>TH</t>
  </si>
  <si>
    <t>PV</t>
  </si>
  <si>
    <t>GEMIDDELDE VERHOUDING TH/PV</t>
  </si>
  <si>
    <t>INFORMATIE VAN DE SITE VAN FLORIS WOUTERLOOD</t>
  </si>
  <si>
    <t>ENERGIEPRODUCTIE PER M2</t>
  </si>
  <si>
    <t>GEMIDDELD DAGVERMOGEN(kW)/JAAR</t>
  </si>
  <si>
    <t>GEMIDDELD AANTAL DAGDRAAIUREN/J</t>
  </si>
  <si>
    <t>(Reset: TH per cell row verlagen, PV vervangen door 0,001)</t>
  </si>
  <si>
    <t>(Reset: alle colommen en rijen op nul zetten)</t>
  </si>
  <si>
    <t>Reset: Alle kolommen en rijen op nul zetten)</t>
  </si>
  <si>
    <t>(Reset: Rij invoegen, Jaar invullen, voorgaande rij copieren naar nieuwe rij, voorgande rij copieren naar zichzelf als value)</t>
  </si>
  <si>
    <t>(Reset: Kolom verlagen</t>
  </si>
  <si>
    <t>TOT /JAAR</t>
  </si>
  <si>
    <t>MW</t>
  </si>
  <si>
    <t>m3 gas</t>
  </si>
  <si>
    <r>
      <t>€</t>
    </r>
    <r>
      <rPr>
        <sz val="10"/>
        <rFont val="Arial"/>
        <family val="2"/>
      </rPr>
      <t>/m3</t>
    </r>
  </si>
  <si>
    <t>(Reset: Rij verlagen, formule kopieren, gasprijs invullen)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</si>
</sst>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\+0.000"/>
    <numFmt numFmtId="167" formatCode="0.00000"/>
    <numFmt numFmtId="168" formatCode="&quot;€&quot;\ #,##0.00_-"/>
  </numFmts>
  <fonts count="18" x14ac:knownFonts="1"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Georgia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protection locked="0"/>
    </xf>
    <xf numFmtId="164" fontId="0" fillId="0" borderId="0" xfId="0" applyNumberFormat="1">
      <protection locked="0"/>
    </xf>
    <xf numFmtId="165" fontId="0" fillId="0" borderId="0" xfId="0" applyNumberFormat="1">
      <protection locked="0"/>
    </xf>
    <xf numFmtId="166" fontId="0" fillId="0" borderId="0" xfId="0" applyNumberFormat="1">
      <protection locked="0"/>
    </xf>
    <xf numFmtId="1" fontId="0" fillId="0" borderId="0" xfId="0" applyNumberFormat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NumberFormat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0" xfId="0" applyFont="1">
      <protection locked="0"/>
    </xf>
    <xf numFmtId="0" fontId="4" fillId="0" borderId="0" xfId="0" applyFont="1" applyProtection="1">
      <protection locked="0"/>
    </xf>
    <xf numFmtId="0" fontId="5" fillId="0" borderId="0" xfId="0" applyFont="1">
      <protection locked="0"/>
    </xf>
    <xf numFmtId="0" fontId="6" fillId="0" borderId="0" xfId="0" applyFont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>
      <protection locked="0"/>
    </xf>
    <xf numFmtId="2" fontId="5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0" fontId="7" fillId="0" borderId="0" xfId="0" applyFont="1">
      <protection locked="0"/>
    </xf>
    <xf numFmtId="0" fontId="8" fillId="0" borderId="0" xfId="0" applyFont="1">
      <protection locked="0"/>
    </xf>
    <xf numFmtId="0" fontId="8" fillId="0" borderId="0" xfId="0" applyFont="1" applyProtection="1">
      <protection locked="0"/>
    </xf>
    <xf numFmtId="165" fontId="8" fillId="0" borderId="0" xfId="0" applyNumberFormat="1" applyFont="1">
      <protection locked="0"/>
    </xf>
    <xf numFmtId="49" fontId="8" fillId="0" borderId="0" xfId="0" applyNumberFormat="1" applyFont="1">
      <protection locked="0"/>
    </xf>
    <xf numFmtId="165" fontId="8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</xf>
    <xf numFmtId="165" fontId="9" fillId="0" borderId="0" xfId="0" applyNumberFormat="1" applyFont="1" applyAlignment="1">
      <alignment horizontal="center"/>
      <protection locked="0"/>
    </xf>
    <xf numFmtId="49" fontId="9" fillId="0" borderId="0" xfId="0" applyNumberFormat="1" applyFont="1" applyAlignment="1">
      <alignment horizontal="center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Alignment="1">
      <alignment horizontal="center"/>
      <protection locked="0"/>
    </xf>
    <xf numFmtId="49" fontId="10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  <protection locked="0"/>
    </xf>
    <xf numFmtId="0" fontId="7" fillId="0" borderId="0" xfId="0" applyNumberFormat="1" applyFont="1" applyAlignment="1">
      <alignment horizontal="center"/>
      <protection locked="0"/>
    </xf>
    <xf numFmtId="165" fontId="10" fillId="0" borderId="0" xfId="0" applyNumberFormat="1" applyFont="1" applyAlignment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166" fontId="10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6" fillId="0" borderId="0" xfId="0" applyFont="1" applyAlignment="1">
      <alignment horizontal="left"/>
      <protection locked="0"/>
    </xf>
    <xf numFmtId="2" fontId="7" fillId="0" borderId="0" xfId="0" applyNumberFormat="1" applyFont="1" applyAlignment="1">
      <alignment horizontal="center" vertical="center"/>
      <protection locked="0"/>
    </xf>
    <xf numFmtId="0" fontId="7" fillId="0" borderId="0" xfId="0" applyNumberFormat="1" applyFont="1" applyAlignment="1">
      <alignment horizontal="center" vertical="center"/>
      <protection locked="0"/>
    </xf>
    <xf numFmtId="2" fontId="5" fillId="0" borderId="0" xfId="0" applyNumberFormat="1" applyFont="1" applyAlignment="1" applyProtection="1">
      <alignment horizontal="right" vertical="center"/>
    </xf>
    <xf numFmtId="165" fontId="11" fillId="0" borderId="0" xfId="0" applyNumberFormat="1" applyFont="1">
      <protection locked="0"/>
    </xf>
    <xf numFmtId="0" fontId="12" fillId="0" borderId="0" xfId="0" applyFont="1">
      <protection locked="0"/>
    </xf>
    <xf numFmtId="0" fontId="3" fillId="0" borderId="0" xfId="0" applyFont="1" applyAlignment="1">
      <alignment horizontal="center"/>
      <protection locked="0"/>
    </xf>
    <xf numFmtId="165" fontId="5" fillId="0" borderId="0" xfId="0" applyNumberFormat="1" applyFont="1">
      <protection locked="0"/>
    </xf>
    <xf numFmtId="164" fontId="4" fillId="0" borderId="0" xfId="0" applyNumberFormat="1" applyFont="1">
      <protection locked="0"/>
    </xf>
    <xf numFmtId="164" fontId="4" fillId="0" borderId="0" xfId="0" applyNumberFormat="1" applyFont="1" applyProtection="1">
      <protection locked="0"/>
    </xf>
    <xf numFmtId="0" fontId="10" fillId="0" borderId="0" xfId="0" applyFont="1">
      <protection locked="0"/>
    </xf>
    <xf numFmtId="165" fontId="13" fillId="0" borderId="0" xfId="0" applyNumberFormat="1" applyFont="1" applyAlignment="1">
      <alignment horizontal="center"/>
      <protection locked="0"/>
    </xf>
    <xf numFmtId="164" fontId="14" fillId="0" borderId="0" xfId="0" applyNumberFormat="1" applyFont="1" applyAlignment="1">
      <alignment horizontal="center"/>
      <protection locked="0"/>
    </xf>
    <xf numFmtId="165" fontId="8" fillId="0" borderId="0" xfId="0" applyNumberFormat="1" applyFont="1" applyAlignment="1">
      <alignment horizontal="right"/>
      <protection locked="0"/>
    </xf>
    <xf numFmtId="2" fontId="5" fillId="0" borderId="0" xfId="0" applyNumberFormat="1" applyFont="1" applyAlignment="1" applyProtection="1">
      <alignment horizontal="right"/>
    </xf>
    <xf numFmtId="165" fontId="8" fillId="0" borderId="0" xfId="0" applyNumberFormat="1" applyFont="1" applyAlignment="1">
      <protection locked="0"/>
    </xf>
    <xf numFmtId="165" fontId="15" fillId="0" borderId="0" xfId="0" applyNumberFormat="1" applyFont="1">
      <protection locked="0"/>
    </xf>
    <xf numFmtId="165" fontId="8" fillId="0" borderId="0" xfId="0" applyNumberFormat="1" applyFont="1" applyAlignment="1">
      <alignment horizontal="right" vertical="center"/>
      <protection locked="0"/>
    </xf>
    <xf numFmtId="2" fontId="4" fillId="0" borderId="0" xfId="0" applyNumberFormat="1" applyFont="1" applyAlignment="1" applyProtection="1">
      <alignment horizontal="right" vertical="center"/>
    </xf>
    <xf numFmtId="165" fontId="0" fillId="0" borderId="0" xfId="0" applyNumberFormat="1" applyProtection="1"/>
    <xf numFmtId="2" fontId="4" fillId="0" borderId="0" xfId="0" applyNumberFormat="1" applyFont="1" applyProtection="1"/>
    <xf numFmtId="165" fontId="15" fillId="0" borderId="0" xfId="0" applyNumberFormat="1" applyFont="1" applyAlignment="1">
      <alignment horizontal="right"/>
      <protection locked="0"/>
    </xf>
    <xf numFmtId="2" fontId="1" fillId="0" borderId="0" xfId="1" applyNumberFormat="1" applyFont="1" applyAlignment="1" applyProtection="1">
      <alignment horizontal="right" vertical="center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165" fontId="8" fillId="0" borderId="0" xfId="1" applyNumberFormat="1" applyFont="1" applyAlignment="1">
      <protection locked="0"/>
    </xf>
    <xf numFmtId="165" fontId="8" fillId="0" borderId="0" xfId="0" applyNumberFormat="1" applyFont="1" applyBorder="1" applyAlignment="1" applyProtection="1">
      <alignment horizontal="right" vertical="center"/>
      <protection locked="0"/>
    </xf>
    <xf numFmtId="167" fontId="5" fillId="0" borderId="0" xfId="0" applyNumberFormat="1" applyFont="1">
      <protection locked="0"/>
    </xf>
    <xf numFmtId="168" fontId="5" fillId="0" borderId="0" xfId="0" applyNumberFormat="1" applyFont="1">
      <protection locked="0"/>
    </xf>
    <xf numFmtId="2" fontId="4" fillId="0" borderId="0" xfId="0" applyNumberFormat="1" applyFont="1" applyAlignment="1" applyProtection="1">
      <alignment horizontal="right"/>
    </xf>
    <xf numFmtId="0" fontId="5" fillId="0" borderId="0" xfId="0" applyFont="1" applyAlignment="1">
      <alignment horizontal="right"/>
      <protection locked="0"/>
    </xf>
    <xf numFmtId="167" fontId="16" fillId="0" borderId="0" xfId="0" applyNumberFormat="1" applyFont="1">
      <protection locked="0"/>
    </xf>
    <xf numFmtId="2" fontId="5" fillId="0" borderId="0" xfId="0" applyNumberFormat="1" applyFont="1" applyAlignment="1">
      <alignment horizontal="right"/>
      <protection locked="0"/>
    </xf>
    <xf numFmtId="167" fontId="17" fillId="0" borderId="0" xfId="0" applyNumberFormat="1" applyFont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9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hartsheet" Target="chartsheets/sheet21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GEMIDDELDE THERMISCHE ZONNE-ENERGIE OPBRENGST PER DAG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LOCATIE ZOETERWOUDE-RIJNDIJK (4.530718E en 52.140518N)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Copyright LOCUTIS ENERGY SYSTEMS</a:t>
            </a:r>
          </a:p>
        </c:rich>
      </c:tx>
      <c:layout>
        <c:manualLayout>
          <c:xMode val="edge"/>
          <c:yMode val="edge"/>
          <c:x val="0.16818558409279202"/>
          <c:y val="1.4945652173913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07042253521111E-2"/>
          <c:y val="0.15217391304347827"/>
          <c:w val="0.85169842584921285"/>
          <c:h val="0.68342391304347816"/>
        </c:manualLayout>
      </c:layout>
      <c:barChart>
        <c:barDir val="col"/>
        <c:grouping val="clustered"/>
        <c:varyColors val="0"/>
        <c:ser>
          <c:idx val="1"/>
          <c:order val="0"/>
          <c:tx>
            <c:v>2001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SUMMARY!$B$17:$M$17</c:f>
              <c:numCache>
                <c:formatCode>0.00</c:formatCode>
                <c:ptCount val="12"/>
                <c:pt idx="0">
                  <c:v>0.74648387096774182</c:v>
                </c:pt>
                <c:pt idx="1">
                  <c:v>1.317107142857143</c:v>
                </c:pt>
                <c:pt idx="2">
                  <c:v>1.4005483870967741</c:v>
                </c:pt>
                <c:pt idx="3">
                  <c:v>2.7674000000000003</c:v>
                </c:pt>
                <c:pt idx="4">
                  <c:v>4.1870322580645158</c:v>
                </c:pt>
                <c:pt idx="5">
                  <c:v>3.8925000000000001</c:v>
                </c:pt>
                <c:pt idx="6">
                  <c:v>3.7540645161290334</c:v>
                </c:pt>
                <c:pt idx="7">
                  <c:v>3.2753548387096756</c:v>
                </c:pt>
                <c:pt idx="8">
                  <c:v>2.1943000000000024</c:v>
                </c:pt>
                <c:pt idx="9">
                  <c:v>1.8183548387096784</c:v>
                </c:pt>
                <c:pt idx="10">
                  <c:v>0.82649999999999868</c:v>
                </c:pt>
                <c:pt idx="11">
                  <c:v>0.77222580645161176</c:v>
                </c:pt>
              </c:numCache>
            </c:numRef>
          </c:val>
        </c:ser>
        <c:ser>
          <c:idx val="0"/>
          <c:order val="1"/>
          <c:tx>
            <c:v>2002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SUMMARY!$B$16:$M$16</c:f>
              <c:numCache>
                <c:formatCode>0.00</c:formatCode>
                <c:ptCount val="12"/>
                <c:pt idx="0">
                  <c:v>1.3138387096774193</c:v>
                </c:pt>
                <c:pt idx="1">
                  <c:v>2.1667142857142858</c:v>
                </c:pt>
                <c:pt idx="2">
                  <c:v>3.0471290322580646</c:v>
                </c:pt>
                <c:pt idx="3">
                  <c:v>3.7466333333333335</c:v>
                </c:pt>
                <c:pt idx="4">
                  <c:v>3.3458064516129022</c:v>
                </c:pt>
                <c:pt idx="5">
                  <c:v>3.5932000000000017</c:v>
                </c:pt>
                <c:pt idx="6">
                  <c:v>3.6214516129032255</c:v>
                </c:pt>
                <c:pt idx="7">
                  <c:v>3.0118387096774182</c:v>
                </c:pt>
                <c:pt idx="8">
                  <c:v>2.8370000000000006</c:v>
                </c:pt>
                <c:pt idx="9">
                  <c:v>1.6918709677419348</c:v>
                </c:pt>
                <c:pt idx="10">
                  <c:v>1.0613333333333344</c:v>
                </c:pt>
                <c:pt idx="11">
                  <c:v>0.52164516129032412</c:v>
                </c:pt>
              </c:numCache>
            </c:numRef>
          </c:val>
        </c:ser>
        <c:ser>
          <c:idx val="2"/>
          <c:order val="2"/>
          <c:tx>
            <c:strRef>
              <c:f>SUMMARY!$A$15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SUMMARY!$B$15:$M$15</c:f>
              <c:numCache>
                <c:formatCode>0.00</c:formatCode>
                <c:ptCount val="12"/>
                <c:pt idx="0">
                  <c:v>0.96</c:v>
                </c:pt>
                <c:pt idx="1">
                  <c:v>2.25</c:v>
                </c:pt>
                <c:pt idx="2">
                  <c:v>2.79</c:v>
                </c:pt>
                <c:pt idx="3">
                  <c:v>3.2</c:v>
                </c:pt>
                <c:pt idx="4">
                  <c:v>2.44</c:v>
                </c:pt>
                <c:pt idx="5">
                  <c:v>2.44</c:v>
                </c:pt>
                <c:pt idx="6">
                  <c:v>2.31</c:v>
                </c:pt>
                <c:pt idx="7">
                  <c:v>2.5499999999999998</c:v>
                </c:pt>
                <c:pt idx="8">
                  <c:v>2.77</c:v>
                </c:pt>
                <c:pt idx="9">
                  <c:v>1.98</c:v>
                </c:pt>
                <c:pt idx="10">
                  <c:v>0.96</c:v>
                </c:pt>
                <c:pt idx="11">
                  <c:v>0.77</c:v>
                </c:pt>
              </c:numCache>
            </c:numRef>
          </c:val>
        </c:ser>
        <c:ser>
          <c:idx val="3"/>
          <c:order val="3"/>
          <c:tx>
            <c:strRef>
              <c:f>SUMMARY!$A$14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SUMMARY!$B$14:$M$14</c:f>
              <c:numCache>
                <c:formatCode>0.00</c:formatCode>
                <c:ptCount val="12"/>
                <c:pt idx="0">
                  <c:v>0.55000000000000004</c:v>
                </c:pt>
                <c:pt idx="1">
                  <c:v>1.07</c:v>
                </c:pt>
                <c:pt idx="2">
                  <c:v>1.98</c:v>
                </c:pt>
                <c:pt idx="3">
                  <c:v>2.61</c:v>
                </c:pt>
                <c:pt idx="4">
                  <c:v>2.77</c:v>
                </c:pt>
                <c:pt idx="5">
                  <c:v>2.2400000000000002</c:v>
                </c:pt>
                <c:pt idx="6">
                  <c:v>2.73</c:v>
                </c:pt>
                <c:pt idx="7">
                  <c:v>2.44</c:v>
                </c:pt>
                <c:pt idx="8">
                  <c:v>1.92</c:v>
                </c:pt>
                <c:pt idx="9">
                  <c:v>1.47</c:v>
                </c:pt>
                <c:pt idx="10">
                  <c:v>0.57999999999999996</c:v>
                </c:pt>
                <c:pt idx="11">
                  <c:v>0.57999999999999996</c:v>
                </c:pt>
              </c:numCache>
            </c:numRef>
          </c:val>
        </c:ser>
        <c:ser>
          <c:idx val="4"/>
          <c:order val="4"/>
          <c:tx>
            <c:strRef>
              <c:f>SUMMARY!$A$13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SUMMARY!$B$13:$M$13</c:f>
              <c:numCache>
                <c:formatCode>0.00</c:formatCode>
                <c:ptCount val="12"/>
                <c:pt idx="0">
                  <c:v>0.68925806451612781</c:v>
                </c:pt>
                <c:pt idx="1">
                  <c:v>0.80543333333333367</c:v>
                </c:pt>
                <c:pt idx="2">
                  <c:v>1.7976451612903217</c:v>
                </c:pt>
                <c:pt idx="3">
                  <c:v>1.8558333333333337</c:v>
                </c:pt>
                <c:pt idx="4">
                  <c:v>2.1814000000000004</c:v>
                </c:pt>
                <c:pt idx="5">
                  <c:v>2.0413548387096769</c:v>
                </c:pt>
                <c:pt idx="6">
                  <c:v>2.0683333333333338</c:v>
                </c:pt>
                <c:pt idx="7">
                  <c:v>2.2129677419354841</c:v>
                </c:pt>
                <c:pt idx="8">
                  <c:v>2.2681666666666667</c:v>
                </c:pt>
                <c:pt idx="9">
                  <c:v>1.3481935483870968</c:v>
                </c:pt>
                <c:pt idx="10">
                  <c:v>1.1299285714285714</c:v>
                </c:pt>
                <c:pt idx="11">
                  <c:v>0.93067741935483872</c:v>
                </c:pt>
              </c:numCache>
            </c:numRef>
          </c:val>
        </c:ser>
        <c:ser>
          <c:idx val="5"/>
          <c:order val="5"/>
          <c:tx>
            <c:v>2006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SUMMARY!$B$12:$M$12</c:f>
              <c:numCache>
                <c:formatCode>General</c:formatCode>
                <c:ptCount val="12"/>
                <c:pt idx="0">
                  <c:v>0.97</c:v>
                </c:pt>
                <c:pt idx="1">
                  <c:v>0.75</c:v>
                </c:pt>
                <c:pt idx="2">
                  <c:v>1.91</c:v>
                </c:pt>
                <c:pt idx="3">
                  <c:v>1.45</c:v>
                </c:pt>
                <c:pt idx="4">
                  <c:v>2.0699999999999998</c:v>
                </c:pt>
                <c:pt idx="5">
                  <c:v>2.65</c:v>
                </c:pt>
                <c:pt idx="6">
                  <c:v>2.8</c:v>
                </c:pt>
                <c:pt idx="7">
                  <c:v>1.68</c:v>
                </c:pt>
                <c:pt idx="8">
                  <c:v>2.0499999999999998</c:v>
                </c:pt>
                <c:pt idx="9">
                  <c:v>1.21</c:v>
                </c:pt>
                <c:pt idx="10">
                  <c:v>0.72</c:v>
                </c:pt>
                <c:pt idx="11">
                  <c:v>0.3</c:v>
                </c:pt>
              </c:numCache>
            </c:numRef>
          </c:val>
        </c:ser>
        <c:ser>
          <c:idx val="6"/>
          <c:order val="6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SUMMARY!$B$11:$M$11</c:f>
              <c:numCache>
                <c:formatCode>0.00</c:formatCode>
                <c:ptCount val="12"/>
                <c:pt idx="0">
                  <c:v>0.70370967741935486</c:v>
                </c:pt>
                <c:pt idx="1">
                  <c:v>1.2181071428571428</c:v>
                </c:pt>
                <c:pt idx="2">
                  <c:v>3.6735161290322584</c:v>
                </c:pt>
                <c:pt idx="3">
                  <c:v>7.1237666666666666</c:v>
                </c:pt>
                <c:pt idx="4">
                  <c:v>5.3100645161290334</c:v>
                </c:pt>
                <c:pt idx="5">
                  <c:v>4.7213999999999983</c:v>
                </c:pt>
                <c:pt idx="6">
                  <c:v>4.6862258064516134</c:v>
                </c:pt>
                <c:pt idx="7">
                  <c:v>5.2042580645161287</c:v>
                </c:pt>
                <c:pt idx="8">
                  <c:v>3.278200000000004</c:v>
                </c:pt>
                <c:pt idx="9">
                  <c:v>2.5939677419354843</c:v>
                </c:pt>
                <c:pt idx="10">
                  <c:v>0.99723333333333053</c:v>
                </c:pt>
                <c:pt idx="11">
                  <c:v>0.88219354838709541</c:v>
                </c:pt>
              </c:numCache>
            </c:numRef>
          </c:val>
        </c:ser>
        <c:ser>
          <c:idx val="7"/>
          <c:order val="7"/>
          <c:tx>
            <c:v>2008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SUMMARY!$B$10:$M$10</c:f>
              <c:numCache>
                <c:formatCode>0.00</c:formatCode>
                <c:ptCount val="12"/>
                <c:pt idx="0">
                  <c:v>0.65122580645161288</c:v>
                </c:pt>
                <c:pt idx="1">
                  <c:v>2.6913103448275861</c:v>
                </c:pt>
                <c:pt idx="2">
                  <c:v>2.1468709677419358</c:v>
                </c:pt>
                <c:pt idx="3">
                  <c:v>4.5041999999999991</c:v>
                </c:pt>
                <c:pt idx="4">
                  <c:v>6.2958064516129033</c:v>
                </c:pt>
                <c:pt idx="5">
                  <c:v>5.9646000000000017</c:v>
                </c:pt>
                <c:pt idx="6">
                  <c:v>4.934354838709675</c:v>
                </c:pt>
                <c:pt idx="7">
                  <c:v>4.3153870967741952</c:v>
                </c:pt>
                <c:pt idx="8">
                  <c:v>3.9407000000000001</c:v>
                </c:pt>
                <c:pt idx="9">
                  <c:v>2.6817096774193563</c:v>
                </c:pt>
                <c:pt idx="10">
                  <c:v>1.0870666666666617</c:v>
                </c:pt>
                <c:pt idx="11">
                  <c:v>0.88564516129032755</c:v>
                </c:pt>
              </c:numCache>
            </c:numRef>
          </c:val>
        </c:ser>
        <c:ser>
          <c:idx val="8"/>
          <c:order val="8"/>
          <c:tx>
            <c:v>2009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SUMMARY!$B$3:$M$3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SUMMARY!$B$9:$M$9</c:f>
              <c:numCache>
                <c:formatCode>0.00</c:formatCode>
                <c:ptCount val="12"/>
                <c:pt idx="0">
                  <c:v>1.1577096774193549</c:v>
                </c:pt>
                <c:pt idx="1">
                  <c:v>1.6120689655172413</c:v>
                </c:pt>
                <c:pt idx="2">
                  <c:v>3.2018064516129039</c:v>
                </c:pt>
                <c:pt idx="3">
                  <c:v>5.3942666666666668</c:v>
                </c:pt>
                <c:pt idx="4">
                  <c:v>5.7395483870967734</c:v>
                </c:pt>
                <c:pt idx="5">
                  <c:v>6.0869999999999989</c:v>
                </c:pt>
                <c:pt idx="6">
                  <c:v>5.6580000000000004</c:v>
                </c:pt>
                <c:pt idx="7">
                  <c:v>5.9153548387096802</c:v>
                </c:pt>
                <c:pt idx="8">
                  <c:v>3.8825333333333294</c:v>
                </c:pt>
                <c:pt idx="9">
                  <c:v>2.4369032258064549</c:v>
                </c:pt>
                <c:pt idx="10">
                  <c:v>0.85956666666666781</c:v>
                </c:pt>
                <c:pt idx="11">
                  <c:v>0.59409677419354567</c:v>
                </c:pt>
              </c:numCache>
            </c:numRef>
          </c:val>
        </c:ser>
        <c:ser>
          <c:idx val="9"/>
          <c:order val="9"/>
          <c:tx>
            <c:v>2010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SUMMARY!$B$8:$M$8</c:f>
              <c:numCache>
                <c:formatCode>0.00</c:formatCode>
                <c:ptCount val="12"/>
                <c:pt idx="0">
                  <c:v>0.83793548387096772</c:v>
                </c:pt>
                <c:pt idx="1">
                  <c:v>0.94089285714285709</c:v>
                </c:pt>
                <c:pt idx="2">
                  <c:v>3.05241935483871</c:v>
                </c:pt>
                <c:pt idx="3">
                  <c:v>6.4447333333333328</c:v>
                </c:pt>
                <c:pt idx="4">
                  <c:v>0.65470967741935637</c:v>
                </c:pt>
                <c:pt idx="5">
                  <c:v>6.7287333333333326</c:v>
                </c:pt>
                <c:pt idx="6">
                  <c:v>6.4639354838709702</c:v>
                </c:pt>
                <c:pt idx="7">
                  <c:v>4.6092903225806428</c:v>
                </c:pt>
                <c:pt idx="8">
                  <c:v>3.5257666666666676</c:v>
                </c:pt>
                <c:pt idx="9">
                  <c:v>2.3385806451612972</c:v>
                </c:pt>
                <c:pt idx="10">
                  <c:v>0.71506666666666663</c:v>
                </c:pt>
                <c:pt idx="11">
                  <c:v>0.25629032258065043</c:v>
                </c:pt>
              </c:numCache>
            </c:numRef>
          </c:val>
        </c:ser>
        <c:ser>
          <c:idx val="10"/>
          <c:order val="10"/>
          <c:tx>
            <c:v>2011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SUMMARY!$B$7:$M$7</c:f>
              <c:numCache>
                <c:formatCode>0.00</c:formatCode>
                <c:ptCount val="12"/>
                <c:pt idx="0">
                  <c:v>0.62309677419354936</c:v>
                </c:pt>
                <c:pt idx="1">
                  <c:v>1.6020333333333308</c:v>
                </c:pt>
                <c:pt idx="2">
                  <c:v>3.0509354838709664</c:v>
                </c:pt>
                <c:pt idx="3">
                  <c:v>3.9021666666666683</c:v>
                </c:pt>
                <c:pt idx="4">
                  <c:v>4.3937419354838712</c:v>
                </c:pt>
                <c:pt idx="5">
                  <c:v>4.885967741935481</c:v>
                </c:pt>
                <c:pt idx="6">
                  <c:v>5.4580000000000002</c:v>
                </c:pt>
                <c:pt idx="7">
                  <c:v>6.1227096774193557</c:v>
                </c:pt>
                <c:pt idx="8">
                  <c:v>6.4001999999999999</c:v>
                </c:pt>
                <c:pt idx="9">
                  <c:v>3.5407096774193554</c:v>
                </c:pt>
                <c:pt idx="10">
                  <c:v>0.97532142857142845</c:v>
                </c:pt>
                <c:pt idx="11">
                  <c:v>0.91483870967741932</c:v>
                </c:pt>
              </c:numCache>
            </c:numRef>
          </c:val>
        </c:ser>
        <c:ser>
          <c:idx val="11"/>
          <c:order val="11"/>
          <c:tx>
            <c:strRef>
              <c:f>SUMMARY!$A$6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SUMMARY!$B$6:$M$6</c:f>
              <c:numCache>
                <c:formatCode>0.00</c:formatCode>
                <c:ptCount val="12"/>
                <c:pt idx="0">
                  <c:v>0.76700000000000002</c:v>
                </c:pt>
                <c:pt idx="1">
                  <c:v>1.7330000000000001</c:v>
                </c:pt>
                <c:pt idx="2">
                  <c:v>4.0010000000000003</c:v>
                </c:pt>
                <c:pt idx="3">
                  <c:v>3.7829999999999999</c:v>
                </c:pt>
                <c:pt idx="4">
                  <c:v>5.9569999999999999</c:v>
                </c:pt>
                <c:pt idx="5">
                  <c:v>4.9188333333333309</c:v>
                </c:pt>
                <c:pt idx="6">
                  <c:v>5.34</c:v>
                </c:pt>
                <c:pt idx="7">
                  <c:v>5.85</c:v>
                </c:pt>
                <c:pt idx="8">
                  <c:v>4.5890000000000004</c:v>
                </c:pt>
                <c:pt idx="9">
                  <c:v>2.1789999999999998</c:v>
                </c:pt>
                <c:pt idx="10">
                  <c:v>1.0940000000000001</c:v>
                </c:pt>
                <c:pt idx="11">
                  <c:v>0.34200000000000003</c:v>
                </c:pt>
              </c:numCache>
            </c:numRef>
          </c:val>
        </c:ser>
        <c:ser>
          <c:idx val="12"/>
          <c:order val="12"/>
          <c:tx>
            <c:v>2013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SUMMARY!$B$5:$M$5</c:f>
              <c:numCache>
                <c:formatCode>0.00</c:formatCode>
                <c:ptCount val="12"/>
                <c:pt idx="0">
                  <c:v>0.82864516129032251</c:v>
                </c:pt>
                <c:pt idx="1">
                  <c:v>1.4684482758620689</c:v>
                </c:pt>
                <c:pt idx="2">
                  <c:v>2.2652580645161295</c:v>
                </c:pt>
                <c:pt idx="3">
                  <c:v>4.8408333333333333</c:v>
                </c:pt>
                <c:pt idx="4">
                  <c:v>4.6918064516129023</c:v>
                </c:pt>
                <c:pt idx="5">
                  <c:v>5.3820666666666686</c:v>
                </c:pt>
                <c:pt idx="6">
                  <c:v>6.5398709677419351</c:v>
                </c:pt>
                <c:pt idx="7">
                  <c:v>6.2606129032258044</c:v>
                </c:pt>
                <c:pt idx="8">
                  <c:v>3.882099999999999</c:v>
                </c:pt>
                <c:pt idx="9">
                  <c:v>2.4897419354838717</c:v>
                </c:pt>
                <c:pt idx="10">
                  <c:v>0.63983333333333881</c:v>
                </c:pt>
                <c:pt idx="11">
                  <c:v>0.86129032258064664</c:v>
                </c:pt>
              </c:numCache>
            </c:numRef>
          </c:val>
        </c:ser>
        <c:ser>
          <c:idx val="13"/>
          <c:order val="13"/>
          <c:tx>
            <c:v>2014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SUMMARY!$B$4:$M$4</c:f>
              <c:numCache>
                <c:formatCode>0.00</c:formatCode>
                <c:ptCount val="12"/>
                <c:pt idx="0">
                  <c:v>0.57903225806451608</c:v>
                </c:pt>
                <c:pt idx="1">
                  <c:v>1.5332068965517243</c:v>
                </c:pt>
                <c:pt idx="2">
                  <c:v>4.6076774193548387</c:v>
                </c:pt>
                <c:pt idx="3">
                  <c:v>4.7671333333333328</c:v>
                </c:pt>
                <c:pt idx="4">
                  <c:v>5.6029677419354842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13832"/>
        <c:axId val="413024808"/>
      </c:barChart>
      <c:catAx>
        <c:axId val="41301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24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24808"/>
        <c:scaling>
          <c:orientation val="minMax"/>
          <c:max val="7.5"/>
        </c:scaling>
        <c:delete val="0"/>
        <c:axPos val="l"/>
        <c:majorGridlines>
          <c:spPr>
            <a:ln w="12700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3.0654515327257666E-2"/>
              <c:y val="5.70652173913043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13832"/>
        <c:crosses val="autoZero"/>
        <c:crossBetween val="between"/>
        <c:majorUnit val="0.5"/>
        <c:minorUnit val="0.1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75807787903892"/>
          <c:y val="0.15077745310164845"/>
          <c:w val="6.2137531068765531E-2"/>
          <c:h val="0.40900519729651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JANUARI 2014</a:t>
            </a:r>
          </a:p>
        </c:rich>
      </c:tx>
      <c:layout>
        <c:manualLayout>
          <c:xMode val="edge"/>
          <c:yMode val="edge"/>
          <c:x val="0.30737365368682684"/>
          <c:y val="1.90217391304347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21541010770499E-2"/>
          <c:y val="0.13858695652173911"/>
          <c:w val="0.90720795360397677"/>
          <c:h val="0.75271739130434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NUMBERS!$M$4:$M$34</c:f>
              <c:numCache>
                <c:formatCode>0.000</c:formatCode>
                <c:ptCount val="31"/>
                <c:pt idx="0">
                  <c:v>0.41899999999999998</c:v>
                </c:pt>
                <c:pt idx="1">
                  <c:v>1.002</c:v>
                </c:pt>
                <c:pt idx="2">
                  <c:v>0.55099999999999993</c:v>
                </c:pt>
                <c:pt idx="3">
                  <c:v>6.800000000000006E-2</c:v>
                </c:pt>
                <c:pt idx="4">
                  <c:v>2.2619999999999996</c:v>
                </c:pt>
                <c:pt idx="5">
                  <c:v>1.5150000000000006</c:v>
                </c:pt>
                <c:pt idx="6">
                  <c:v>0.23200000000000021</c:v>
                </c:pt>
                <c:pt idx="7">
                  <c:v>6.7999999999999616E-2</c:v>
                </c:pt>
                <c:pt idx="8">
                  <c:v>0</c:v>
                </c:pt>
                <c:pt idx="9">
                  <c:v>1.2370000000000001</c:v>
                </c:pt>
                <c:pt idx="10">
                  <c:v>1.4099999999999993</c:v>
                </c:pt>
                <c:pt idx="11">
                  <c:v>2.9720000000000013</c:v>
                </c:pt>
                <c:pt idx="12">
                  <c:v>0.29299999999999926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0.3620000000000001</c:v>
                </c:pt>
                <c:pt idx="17">
                  <c:v>0.38000000000000078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0.69599999999999973</c:v>
                </c:pt>
                <c:pt idx="22">
                  <c:v>0</c:v>
                </c:pt>
                <c:pt idx="23">
                  <c:v>1.1819999999999986</c:v>
                </c:pt>
                <c:pt idx="24">
                  <c:v>0</c:v>
                </c:pt>
                <c:pt idx="25">
                  <c:v>0</c:v>
                </c:pt>
                <c:pt idx="26">
                  <c:v>0.43700000000000117</c:v>
                </c:pt>
                <c:pt idx="27">
                  <c:v>0</c:v>
                </c:pt>
                <c:pt idx="28">
                  <c:v>1.7589999999999986</c:v>
                </c:pt>
                <c:pt idx="29">
                  <c:v>0</c:v>
                </c:pt>
                <c:pt idx="30">
                  <c:v>1.1050000000000004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28336"/>
        <c:axId val="413028728"/>
      </c:barChart>
      <c:catAx>
        <c:axId val="41302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1781275890637946"/>
              <c:y val="0.945652173913043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287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0"/>
              <c:y val="8.01630434782608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8336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FEBRUARI 2014</a:t>
            </a:r>
          </a:p>
        </c:rich>
      </c:tx>
      <c:layout>
        <c:manualLayout>
          <c:xMode val="edge"/>
          <c:yMode val="edge"/>
          <c:x val="0.30654515327257664"/>
          <c:y val="1.630434782608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21541010770499E-2"/>
          <c:y val="0.13994565217391303"/>
          <c:w val="0.83595691797845895"/>
          <c:h val="0.75135869565217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NUMBERS!$L$4:$L$32</c:f>
              <c:numCache>
                <c:formatCode>0.000</c:formatCode>
                <c:ptCount val="29"/>
                <c:pt idx="0">
                  <c:v>0.15900000000000247</c:v>
                </c:pt>
                <c:pt idx="1">
                  <c:v>2.5769999999999982</c:v>
                </c:pt>
                <c:pt idx="2">
                  <c:v>4.9280000000000008</c:v>
                </c:pt>
                <c:pt idx="3">
                  <c:v>0</c:v>
                </c:pt>
                <c:pt idx="4">
                  <c:v>5.4359999999999999</c:v>
                </c:pt>
                <c:pt idx="5">
                  <c:v>0.27899999999999991</c:v>
                </c:pt>
                <c:pt idx="6">
                  <c:v>0</c:v>
                </c:pt>
                <c:pt idx="7">
                  <c:v>0.10999999999999943</c:v>
                </c:pt>
                <c:pt idx="8">
                  <c:v>0</c:v>
                </c:pt>
                <c:pt idx="9">
                  <c:v>0.41600000000000037</c:v>
                </c:pt>
                <c:pt idx="10">
                  <c:v>0.85200000000000031</c:v>
                </c:pt>
                <c:pt idx="11">
                  <c:v>2.8100000000000023</c:v>
                </c:pt>
                <c:pt idx="12">
                  <c:v>0.23099999999999454</c:v>
                </c:pt>
                <c:pt idx="13">
                  <c:v>5.7999999999999829E-2</c:v>
                </c:pt>
                <c:pt idx="14">
                  <c:v>2.6270000000000024</c:v>
                </c:pt>
                <c:pt idx="15">
                  <c:v>4.5570000000000022</c:v>
                </c:pt>
                <c:pt idx="16">
                  <c:v>2.1599999999999966</c:v>
                </c:pt>
                <c:pt idx="17">
                  <c:v>0</c:v>
                </c:pt>
                <c:pt idx="18">
                  <c:v>0.29700000000000415</c:v>
                </c:pt>
                <c:pt idx="19">
                  <c:v>0</c:v>
                </c:pt>
                <c:pt idx="20">
                  <c:v>3.9819999999999993</c:v>
                </c:pt>
                <c:pt idx="21">
                  <c:v>2.8369999999999962</c:v>
                </c:pt>
                <c:pt idx="22">
                  <c:v>2.1510000000000034</c:v>
                </c:pt>
                <c:pt idx="23">
                  <c:v>3.5450000000000017</c:v>
                </c:pt>
                <c:pt idx="24">
                  <c:v>0.19699999999999562</c:v>
                </c:pt>
                <c:pt idx="25">
                  <c:v>3.6219999999999999</c:v>
                </c:pt>
                <c:pt idx="26">
                  <c:v>0</c:v>
                </c:pt>
                <c:pt idx="27">
                  <c:v>0.6319999999999979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0784"/>
        <c:axId val="416086272"/>
      </c:barChart>
      <c:catAx>
        <c:axId val="41608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48218724109362049"/>
              <c:y val="0.945652173913043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62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0"/>
              <c:y val="7.0652173913043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0784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MAART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50041425020712E-2"/>
          <c:y val="0.13858695652173911"/>
          <c:w val="0.83512841756420886"/>
          <c:h val="0.74864130434782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NUMBERS!$K$4:$K$34</c:f>
              <c:numCache>
                <c:formatCode>0.000</c:formatCode>
                <c:ptCount val="31"/>
                <c:pt idx="0">
                  <c:v>1.7879999999999967</c:v>
                </c:pt>
                <c:pt idx="1">
                  <c:v>5.8800000000000097</c:v>
                </c:pt>
                <c:pt idx="2">
                  <c:v>0.8469999999999942</c:v>
                </c:pt>
                <c:pt idx="3">
                  <c:v>2.3400000000000034</c:v>
                </c:pt>
                <c:pt idx="4">
                  <c:v>7.2800000000000011</c:v>
                </c:pt>
                <c:pt idx="5">
                  <c:v>2.6820000000000022</c:v>
                </c:pt>
                <c:pt idx="6">
                  <c:v>0.6910000000000025</c:v>
                </c:pt>
                <c:pt idx="7">
                  <c:v>7.0249999999999915</c:v>
                </c:pt>
                <c:pt idx="8">
                  <c:v>7.7620000000000005</c:v>
                </c:pt>
                <c:pt idx="9">
                  <c:v>7.2120000000000033</c:v>
                </c:pt>
                <c:pt idx="10">
                  <c:v>3.3509999999999991</c:v>
                </c:pt>
                <c:pt idx="11">
                  <c:v>7.6700000000000017</c:v>
                </c:pt>
                <c:pt idx="12">
                  <c:v>6.9789999999999992</c:v>
                </c:pt>
                <c:pt idx="13">
                  <c:v>3.6509999999999962</c:v>
                </c:pt>
                <c:pt idx="14">
                  <c:v>2.0749999999999886</c:v>
                </c:pt>
                <c:pt idx="15">
                  <c:v>5.6160000000000139</c:v>
                </c:pt>
                <c:pt idx="16">
                  <c:v>0.18799999999998818</c:v>
                </c:pt>
                <c:pt idx="17">
                  <c:v>0.25100000000000477</c:v>
                </c:pt>
                <c:pt idx="18">
                  <c:v>6.4279999999999973</c:v>
                </c:pt>
                <c:pt idx="19">
                  <c:v>8.7290000000000134</c:v>
                </c:pt>
                <c:pt idx="20">
                  <c:v>3.2349999999999852</c:v>
                </c:pt>
                <c:pt idx="21">
                  <c:v>1.6520000000000152</c:v>
                </c:pt>
                <c:pt idx="22">
                  <c:v>3.953000000000003</c:v>
                </c:pt>
                <c:pt idx="23">
                  <c:v>6.132000000000005</c:v>
                </c:pt>
                <c:pt idx="24">
                  <c:v>5.478999999999985</c:v>
                </c:pt>
                <c:pt idx="25">
                  <c:v>2.8870000000000005</c:v>
                </c:pt>
                <c:pt idx="26">
                  <c:v>6.3379999999999939</c:v>
                </c:pt>
                <c:pt idx="27">
                  <c:v>7.7909999999999968</c:v>
                </c:pt>
                <c:pt idx="28">
                  <c:v>7.0600000000000023</c:v>
                </c:pt>
                <c:pt idx="29">
                  <c:v>4.2199999999999989</c:v>
                </c:pt>
                <c:pt idx="30">
                  <c:v>5.646000000000015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78432"/>
        <c:axId val="416079608"/>
      </c:barChart>
      <c:catAx>
        <c:axId val="4160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48301574150787074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79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796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0"/>
              <c:y val="7.8804347826086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78432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APRIL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50041425020712E-2"/>
          <c:y val="0.14266304347826086"/>
          <c:w val="0.90555095277547626"/>
          <c:h val="0.74456521739130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NUMBERS!$J$4:$J$33</c:f>
              <c:numCache>
                <c:formatCode>0.000</c:formatCode>
                <c:ptCount val="30"/>
                <c:pt idx="0">
                  <c:v>7.9509999999999934</c:v>
                </c:pt>
                <c:pt idx="1">
                  <c:v>4.5550000000000068</c:v>
                </c:pt>
                <c:pt idx="2">
                  <c:v>6.8580000000000041</c:v>
                </c:pt>
                <c:pt idx="3">
                  <c:v>0</c:v>
                </c:pt>
                <c:pt idx="4">
                  <c:v>8.2740000000000009</c:v>
                </c:pt>
                <c:pt idx="5">
                  <c:v>1.5999999999991132E-2</c:v>
                </c:pt>
                <c:pt idx="6">
                  <c:v>3.0970000000000084</c:v>
                </c:pt>
                <c:pt idx="7">
                  <c:v>3.0720000000000027</c:v>
                </c:pt>
                <c:pt idx="8">
                  <c:v>8.3709999999999809</c:v>
                </c:pt>
                <c:pt idx="9">
                  <c:v>1.6630000000000109</c:v>
                </c:pt>
                <c:pt idx="10">
                  <c:v>9.3039999999999736</c:v>
                </c:pt>
                <c:pt idx="11">
                  <c:v>4.40300000000002</c:v>
                </c:pt>
                <c:pt idx="12">
                  <c:v>4.8410000000000082</c:v>
                </c:pt>
                <c:pt idx="13">
                  <c:v>4.8619999999999663</c:v>
                </c:pt>
                <c:pt idx="14">
                  <c:v>3.0510000000000446</c:v>
                </c:pt>
                <c:pt idx="15">
                  <c:v>9.875</c:v>
                </c:pt>
                <c:pt idx="16">
                  <c:v>5.4099999999999682</c:v>
                </c:pt>
                <c:pt idx="17">
                  <c:v>4.7479999999999905</c:v>
                </c:pt>
                <c:pt idx="18">
                  <c:v>8.5820000000000505</c:v>
                </c:pt>
                <c:pt idx="19">
                  <c:v>6.0269999999999868</c:v>
                </c:pt>
                <c:pt idx="20">
                  <c:v>0.28499999999996817</c:v>
                </c:pt>
                <c:pt idx="21">
                  <c:v>5.3439999999999941</c:v>
                </c:pt>
                <c:pt idx="22">
                  <c:v>5.82000000000005</c:v>
                </c:pt>
                <c:pt idx="23">
                  <c:v>3.9569999999999936</c:v>
                </c:pt>
                <c:pt idx="24">
                  <c:v>7.4489999999999554</c:v>
                </c:pt>
                <c:pt idx="25">
                  <c:v>3.80600000000004</c:v>
                </c:pt>
                <c:pt idx="26">
                  <c:v>2.2479999999999905</c:v>
                </c:pt>
                <c:pt idx="27">
                  <c:v>5.6709999999999923</c:v>
                </c:pt>
                <c:pt idx="28">
                  <c:v>1.9769999999999754</c:v>
                </c:pt>
                <c:pt idx="29">
                  <c:v>1.4970000000000141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78040"/>
        <c:axId val="416082352"/>
      </c:barChart>
      <c:catAx>
        <c:axId val="416078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1781275890637946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2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3.3140016570008283E-3"/>
              <c:y val="6.92934782608695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78040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MEI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50041425020712E-2"/>
          <c:y val="0.13858695652173911"/>
          <c:w val="0.90555095277547626"/>
          <c:h val="0.74864130434782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NUMBERS!$I$4:$I$34</c:f>
              <c:numCache>
                <c:formatCode>0.000</c:formatCode>
                <c:ptCount val="31"/>
                <c:pt idx="0">
                  <c:v>7.1650000000000205</c:v>
                </c:pt>
                <c:pt idx="1">
                  <c:v>1.2369999999999663</c:v>
                </c:pt>
                <c:pt idx="2">
                  <c:v>9.66700000000003</c:v>
                </c:pt>
                <c:pt idx="3">
                  <c:v>4.6150000000000091</c:v>
                </c:pt>
                <c:pt idx="4">
                  <c:v>9.8729999999999905</c:v>
                </c:pt>
                <c:pt idx="5">
                  <c:v>2.660000000000025</c:v>
                </c:pt>
                <c:pt idx="6">
                  <c:v>4.4919999999999618</c:v>
                </c:pt>
                <c:pt idx="7">
                  <c:v>1.6000000000019554E-2</c:v>
                </c:pt>
                <c:pt idx="8">
                  <c:v>5.8849999999999909</c:v>
                </c:pt>
                <c:pt idx="9">
                  <c:v>1.5249999999999773</c:v>
                </c:pt>
                <c:pt idx="10">
                  <c:v>5.2999999999997272E-2</c:v>
                </c:pt>
                <c:pt idx="11">
                  <c:v>2.9930000000000518</c:v>
                </c:pt>
                <c:pt idx="12">
                  <c:v>9.2529999999999859</c:v>
                </c:pt>
                <c:pt idx="13">
                  <c:v>6.6009999999999991</c:v>
                </c:pt>
                <c:pt idx="14">
                  <c:v>8.3969999999999914</c:v>
                </c:pt>
                <c:pt idx="15">
                  <c:v>10.822000000000003</c:v>
                </c:pt>
                <c:pt idx="16">
                  <c:v>10.983000000000004</c:v>
                </c:pt>
                <c:pt idx="17">
                  <c:v>10.649999999999977</c:v>
                </c:pt>
                <c:pt idx="18">
                  <c:v>9.5950000000000273</c:v>
                </c:pt>
                <c:pt idx="19">
                  <c:v>7.2819999999999823</c:v>
                </c:pt>
                <c:pt idx="20">
                  <c:v>2.8419999999999845</c:v>
                </c:pt>
                <c:pt idx="21">
                  <c:v>7.6539999999999964</c:v>
                </c:pt>
                <c:pt idx="22">
                  <c:v>6.7720000000000482</c:v>
                </c:pt>
                <c:pt idx="23">
                  <c:v>3.7039999999999509</c:v>
                </c:pt>
                <c:pt idx="24">
                  <c:v>7.57000000000005</c:v>
                </c:pt>
                <c:pt idx="25">
                  <c:v>1.8369999999999891</c:v>
                </c:pt>
                <c:pt idx="26">
                  <c:v>0</c:v>
                </c:pt>
                <c:pt idx="27">
                  <c:v>4.9999999999954525E-3</c:v>
                </c:pt>
                <c:pt idx="28">
                  <c:v>9.1999999999984539E-2</c:v>
                </c:pt>
                <c:pt idx="29">
                  <c:v>10.345000000000027</c:v>
                </c:pt>
                <c:pt idx="30">
                  <c:v>9.1069999999999709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77256"/>
        <c:axId val="416087448"/>
      </c:barChart>
      <c:catAx>
        <c:axId val="416077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1781275890637946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7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74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8.2850041425020708E-4"/>
              <c:y val="7.33695652173912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77256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JUNI 2014 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850041425020712E-2"/>
          <c:y val="0.17527173913043476"/>
          <c:w val="0.90555095277547626"/>
          <c:h val="0.71195652173913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NUMBERS!$H$4:$H$32</c:f>
              <c:numCache>
                <c:formatCode>0.000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8232"/>
        <c:axId val="416082744"/>
      </c:barChart>
      <c:catAx>
        <c:axId val="41608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1781275890637946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27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0"/>
              <c:y val="0.11684782608695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8232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JULI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5045567522777E-2"/>
          <c:y val="0.13994565217391303"/>
          <c:w val="0.89726594863297437"/>
          <c:h val="0.74728260869565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NUMBERS!$G$4:$G$34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4312"/>
        <c:axId val="416080392"/>
      </c:barChart>
      <c:catAx>
        <c:axId val="41608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2195526097763045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0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0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1.0770505385252692E-2"/>
              <c:y val="8.2880434782608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4312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AUGUSTUS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5045567522777E-2"/>
          <c:y val="0.13994565217391303"/>
          <c:w val="0.89726594863297437"/>
          <c:h val="0.74728260869565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NUMBERS!$F$4:$F$34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4704"/>
        <c:axId val="416076472"/>
      </c:barChart>
      <c:catAx>
        <c:axId val="41608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2195526097763045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76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764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1.0770505385252692E-2"/>
              <c:y val="8.2880434782608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4704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SEPTEMBER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5045567522777E-2"/>
          <c:y val="0.13994565217391303"/>
          <c:w val="0.89726594863297437"/>
          <c:h val="0.74728260869565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NUMBERS!$E$4:$E$33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1176"/>
        <c:axId val="416086664"/>
      </c:barChart>
      <c:catAx>
        <c:axId val="416081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2195526097763045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6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1.0770505385252692E-2"/>
              <c:y val="8.2880434782608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1176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OKTOBER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5045567522777E-2"/>
          <c:y val="0.13994565217391303"/>
          <c:w val="0.89726594863297437"/>
          <c:h val="0.74728260869565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NUMBERS!$D$4:$D$34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3528"/>
        <c:axId val="416088624"/>
      </c:barChart>
      <c:catAx>
        <c:axId val="416083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2195526097763045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86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1.0770505385252692E-2"/>
              <c:y val="8.2880434782608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3528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16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GEMETEN HOEVEELHEID ENERGIE PER MAAND</a:t>
            </a:r>
            <a:r>
              <a:rPr lang="nl-NL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OPPERVLAK 2,8 m</a:t>
            </a:r>
            <a:r>
              <a:rPr lang="nl-NL" sz="1000" b="1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nl-NL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, 150+80 LITER OPSLAG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1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LOCATIE ZOETERWOUDE-RIJNDIJK (4° 31'51" OL-52°08'27" NB)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(COPYRIGHT: LOCUTIS ENERGY SYSTEMS)</a:t>
            </a:r>
          </a:p>
        </c:rich>
      </c:tx>
      <c:layout>
        <c:manualLayout>
          <c:xMode val="edge"/>
          <c:yMode val="edge"/>
          <c:x val="0.22700911350455671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49047224523588E-2"/>
          <c:y val="0.23369565217391303"/>
          <c:w val="0.82435791217895604"/>
          <c:h val="0.57336956521739124"/>
        </c:manualLayout>
      </c:layout>
      <c:barChart>
        <c:barDir val="col"/>
        <c:grouping val="clustered"/>
        <c:varyColors val="0"/>
        <c:ser>
          <c:idx val="1"/>
          <c:order val="0"/>
          <c:tx>
            <c:v>2001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SUMMARY!$B$21:$M$21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SUMMARY!$B$35:$M$35</c:f>
              <c:numCache>
                <c:formatCode>0.00</c:formatCode>
                <c:ptCount val="12"/>
                <c:pt idx="0">
                  <c:v>23.140999999999998</c:v>
                </c:pt>
                <c:pt idx="1">
                  <c:v>36.879000000000005</c:v>
                </c:pt>
                <c:pt idx="2">
                  <c:v>43.416999999999994</c:v>
                </c:pt>
                <c:pt idx="3">
                  <c:v>83.022000000000006</c:v>
                </c:pt>
                <c:pt idx="4">
                  <c:v>129.798</c:v>
                </c:pt>
                <c:pt idx="5">
                  <c:v>116.77500000000001</c:v>
                </c:pt>
                <c:pt idx="6">
                  <c:v>116.37600000000003</c:v>
                </c:pt>
                <c:pt idx="7">
                  <c:v>101.53599999999994</c:v>
                </c:pt>
                <c:pt idx="8">
                  <c:v>65.829000000000065</c:v>
                </c:pt>
                <c:pt idx="9">
                  <c:v>56.369000000000028</c:v>
                </c:pt>
                <c:pt idx="10">
                  <c:v>24.795000000000002</c:v>
                </c:pt>
                <c:pt idx="11">
                  <c:v>23.938999999999965</c:v>
                </c:pt>
              </c:numCache>
            </c:numRef>
          </c:val>
        </c:ser>
        <c:ser>
          <c:idx val="0"/>
          <c:order val="1"/>
          <c:tx>
            <c:v>2002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SUMMARY!$B$21:$M$21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SUMMARY!$B$34:$M$34</c:f>
              <c:numCache>
                <c:formatCode>0.00</c:formatCode>
                <c:ptCount val="12"/>
                <c:pt idx="0">
                  <c:v>40.728999999999999</c:v>
                </c:pt>
                <c:pt idx="1">
                  <c:v>60.668000000000006</c:v>
                </c:pt>
                <c:pt idx="2">
                  <c:v>94.460999999999999</c:v>
                </c:pt>
                <c:pt idx="3">
                  <c:v>112.399</c:v>
                </c:pt>
                <c:pt idx="4">
                  <c:v>103.72</c:v>
                </c:pt>
                <c:pt idx="5">
                  <c:v>107.79600000000005</c:v>
                </c:pt>
                <c:pt idx="6">
                  <c:v>112.265</c:v>
                </c:pt>
                <c:pt idx="7">
                  <c:v>93.366999999999962</c:v>
                </c:pt>
                <c:pt idx="8">
                  <c:v>85.11</c:v>
                </c:pt>
                <c:pt idx="9">
                  <c:v>52.447999999999979</c:v>
                </c:pt>
                <c:pt idx="10">
                  <c:v>31.84</c:v>
                </c:pt>
                <c:pt idx="11">
                  <c:v>16.171000000000049</c:v>
                </c:pt>
              </c:numCache>
            </c:numRef>
          </c:val>
        </c:ser>
        <c:ser>
          <c:idx val="2"/>
          <c:order val="2"/>
          <c:tx>
            <c:strRef>
              <c:f>SUMMARY!$A$33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SUMMARY!$B$33:$M$33</c:f>
              <c:numCache>
                <c:formatCode>0.00</c:formatCode>
                <c:ptCount val="12"/>
                <c:pt idx="0">
                  <c:v>29.85</c:v>
                </c:pt>
                <c:pt idx="1">
                  <c:v>62.88</c:v>
                </c:pt>
                <c:pt idx="2">
                  <c:v>86.36</c:v>
                </c:pt>
                <c:pt idx="3">
                  <c:v>95.9</c:v>
                </c:pt>
                <c:pt idx="4">
                  <c:v>75.5</c:v>
                </c:pt>
                <c:pt idx="5">
                  <c:v>73.16</c:v>
                </c:pt>
                <c:pt idx="6">
                  <c:v>71.69</c:v>
                </c:pt>
                <c:pt idx="7">
                  <c:v>79.040000000000006</c:v>
                </c:pt>
                <c:pt idx="8">
                  <c:v>83.24</c:v>
                </c:pt>
                <c:pt idx="9">
                  <c:v>61.37</c:v>
                </c:pt>
                <c:pt idx="10">
                  <c:v>28.86</c:v>
                </c:pt>
                <c:pt idx="11">
                  <c:v>23.77</c:v>
                </c:pt>
              </c:numCache>
            </c:numRef>
          </c:val>
        </c:ser>
        <c:ser>
          <c:idx val="3"/>
          <c:order val="3"/>
          <c:tx>
            <c:strRef>
              <c:f>SUMMARY!$A$32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SUMMARY!$B$32:$M$32</c:f>
              <c:numCache>
                <c:formatCode>0.00</c:formatCode>
                <c:ptCount val="12"/>
                <c:pt idx="0">
                  <c:v>17.16</c:v>
                </c:pt>
                <c:pt idx="1">
                  <c:v>29.93</c:v>
                </c:pt>
                <c:pt idx="2">
                  <c:v>61.52</c:v>
                </c:pt>
                <c:pt idx="3">
                  <c:v>78.3</c:v>
                </c:pt>
                <c:pt idx="4">
                  <c:v>86</c:v>
                </c:pt>
                <c:pt idx="5">
                  <c:v>67.08</c:v>
                </c:pt>
                <c:pt idx="6">
                  <c:v>84.68</c:v>
                </c:pt>
                <c:pt idx="7">
                  <c:v>73.290000000000006</c:v>
                </c:pt>
                <c:pt idx="8">
                  <c:v>57.5</c:v>
                </c:pt>
                <c:pt idx="9">
                  <c:v>45.72</c:v>
                </c:pt>
                <c:pt idx="10">
                  <c:v>17.25</c:v>
                </c:pt>
                <c:pt idx="11">
                  <c:v>23.94</c:v>
                </c:pt>
              </c:numCache>
            </c:numRef>
          </c:val>
        </c:ser>
        <c:ser>
          <c:idx val="4"/>
          <c:order val="4"/>
          <c:tx>
            <c:strRef>
              <c:f>SUMMARY!$A$31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SUMMARY!$B$31:$M$31</c:f>
              <c:numCache>
                <c:formatCode>0.00</c:formatCode>
                <c:ptCount val="12"/>
                <c:pt idx="0">
                  <c:v>21.366999999999962</c:v>
                </c:pt>
                <c:pt idx="1">
                  <c:v>24.163000000000011</c:v>
                </c:pt>
                <c:pt idx="2">
                  <c:v>55.726999999999975</c:v>
                </c:pt>
                <c:pt idx="3">
                  <c:v>55.674999999999997</c:v>
                </c:pt>
                <c:pt idx="4">
                  <c:v>65.442000000000007</c:v>
                </c:pt>
                <c:pt idx="5">
                  <c:v>63.281999999999982</c:v>
                </c:pt>
                <c:pt idx="6">
                  <c:v>62.05</c:v>
                </c:pt>
                <c:pt idx="7">
                  <c:v>68.602000000000004</c:v>
                </c:pt>
                <c:pt idx="8">
                  <c:v>68.045000000000002</c:v>
                </c:pt>
                <c:pt idx="9">
                  <c:v>41.794000000000004</c:v>
                </c:pt>
                <c:pt idx="10">
                  <c:v>31.637999999999998</c:v>
                </c:pt>
                <c:pt idx="11">
                  <c:v>28.850999999999999</c:v>
                </c:pt>
              </c:numCache>
            </c:numRef>
          </c:val>
        </c:ser>
        <c:ser>
          <c:idx val="5"/>
          <c:order val="5"/>
          <c:tx>
            <c:v>2006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SUMMARY!$B$30:$M$30</c:f>
              <c:numCache>
                <c:formatCode>0.00</c:formatCode>
                <c:ptCount val="12"/>
                <c:pt idx="0">
                  <c:v>30.06</c:v>
                </c:pt>
                <c:pt idx="1">
                  <c:v>21.02</c:v>
                </c:pt>
                <c:pt idx="2">
                  <c:v>59.25</c:v>
                </c:pt>
                <c:pt idx="3">
                  <c:v>43.58</c:v>
                </c:pt>
                <c:pt idx="4">
                  <c:v>64.17</c:v>
                </c:pt>
                <c:pt idx="5">
                  <c:v>79.400000000000006</c:v>
                </c:pt>
                <c:pt idx="6">
                  <c:v>86.73</c:v>
                </c:pt>
                <c:pt idx="7">
                  <c:v>51.995999999999981</c:v>
                </c:pt>
                <c:pt idx="8">
                  <c:v>61.36</c:v>
                </c:pt>
                <c:pt idx="9">
                  <c:v>37.44</c:v>
                </c:pt>
                <c:pt idx="10">
                  <c:v>21.47</c:v>
                </c:pt>
                <c:pt idx="11">
                  <c:v>9.16</c:v>
                </c:pt>
              </c:numCache>
            </c:numRef>
          </c:val>
        </c:ser>
        <c:ser>
          <c:idx val="6"/>
          <c:order val="6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SUMMARY!$B$29:$M$29</c:f>
              <c:numCache>
                <c:formatCode>0.00</c:formatCode>
                <c:ptCount val="12"/>
                <c:pt idx="0">
                  <c:v>21.815000000000001</c:v>
                </c:pt>
                <c:pt idx="1">
                  <c:v>34.106999999999999</c:v>
                </c:pt>
                <c:pt idx="2">
                  <c:v>113.879</c:v>
                </c:pt>
                <c:pt idx="3">
                  <c:v>213.71299999999999</c:v>
                </c:pt>
                <c:pt idx="4">
                  <c:v>164.61200000000002</c:v>
                </c:pt>
                <c:pt idx="5">
                  <c:v>141.64199999999994</c:v>
                </c:pt>
                <c:pt idx="6">
                  <c:v>145.27300000000002</c:v>
                </c:pt>
                <c:pt idx="7">
                  <c:v>161.33199999999999</c:v>
                </c:pt>
                <c:pt idx="8">
                  <c:v>98.346000000000117</c:v>
                </c:pt>
                <c:pt idx="9">
                  <c:v>80.413000000000011</c:v>
                </c:pt>
                <c:pt idx="10">
                  <c:v>29.916999999999916</c:v>
                </c:pt>
                <c:pt idx="11">
                  <c:v>27.347999999999956</c:v>
                </c:pt>
              </c:numCache>
            </c:numRef>
          </c:val>
        </c:ser>
        <c:ser>
          <c:idx val="7"/>
          <c:order val="7"/>
          <c:tx>
            <c:v>2008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SUMMARY!$B$28:$M$28</c:f>
              <c:numCache>
                <c:formatCode>0.00</c:formatCode>
                <c:ptCount val="12"/>
                <c:pt idx="0">
                  <c:v>20.187999999999999</c:v>
                </c:pt>
                <c:pt idx="1">
                  <c:v>78.048000000000002</c:v>
                </c:pt>
                <c:pt idx="2">
                  <c:v>66.553000000000011</c:v>
                </c:pt>
                <c:pt idx="3">
                  <c:v>135.12599999999998</c:v>
                </c:pt>
                <c:pt idx="4">
                  <c:v>195.17</c:v>
                </c:pt>
                <c:pt idx="5">
                  <c:v>178.93800000000005</c:v>
                </c:pt>
                <c:pt idx="6">
                  <c:v>152.965</c:v>
                </c:pt>
                <c:pt idx="7">
                  <c:v>133.77700000000004</c:v>
                </c:pt>
                <c:pt idx="8">
                  <c:v>118.221</c:v>
                </c:pt>
                <c:pt idx="9">
                  <c:v>83.133000000000038</c:v>
                </c:pt>
                <c:pt idx="10">
                  <c:v>32.611999999999853</c:v>
                </c:pt>
                <c:pt idx="11">
                  <c:v>27.455000000000155</c:v>
                </c:pt>
              </c:numCache>
            </c:numRef>
          </c:val>
        </c:ser>
        <c:ser>
          <c:idx val="8"/>
          <c:order val="8"/>
          <c:tx>
            <c:v>2009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SUMMARY!$B$27:$M$27</c:f>
              <c:numCache>
                <c:formatCode>0.00</c:formatCode>
                <c:ptCount val="12"/>
                <c:pt idx="0">
                  <c:v>35.889000000000003</c:v>
                </c:pt>
                <c:pt idx="1">
                  <c:v>46.75</c:v>
                </c:pt>
                <c:pt idx="2">
                  <c:v>99.256000000000014</c:v>
                </c:pt>
                <c:pt idx="3">
                  <c:v>161.828</c:v>
                </c:pt>
                <c:pt idx="4">
                  <c:v>177.92599999999999</c:v>
                </c:pt>
                <c:pt idx="5">
                  <c:v>182.61</c:v>
                </c:pt>
                <c:pt idx="6">
                  <c:v>175.39800000000002</c:v>
                </c:pt>
                <c:pt idx="7">
                  <c:v>183.37600000000009</c:v>
                </c:pt>
                <c:pt idx="8">
                  <c:v>116.47599999999989</c:v>
                </c:pt>
                <c:pt idx="9">
                  <c:v>75.544000000000096</c:v>
                </c:pt>
                <c:pt idx="10">
                  <c:v>25.787000000000035</c:v>
                </c:pt>
                <c:pt idx="11">
                  <c:v>18.416999999999916</c:v>
                </c:pt>
              </c:numCache>
            </c:numRef>
          </c:val>
        </c:ser>
        <c:ser>
          <c:idx val="9"/>
          <c:order val="9"/>
          <c:tx>
            <c:v>2010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SUMMARY!$B$26:$M$26</c:f>
              <c:numCache>
                <c:formatCode>0.00</c:formatCode>
                <c:ptCount val="12"/>
                <c:pt idx="0">
                  <c:v>25.975999999999999</c:v>
                </c:pt>
                <c:pt idx="1">
                  <c:v>26.344999999999999</c:v>
                </c:pt>
                <c:pt idx="2">
                  <c:v>94.625</c:v>
                </c:pt>
                <c:pt idx="3">
                  <c:v>193.34199999999998</c:v>
                </c:pt>
                <c:pt idx="4">
                  <c:v>20.296000000000049</c:v>
                </c:pt>
                <c:pt idx="5">
                  <c:v>201.86199999999997</c:v>
                </c:pt>
                <c:pt idx="6">
                  <c:v>200.38200000000006</c:v>
                </c:pt>
                <c:pt idx="7">
                  <c:v>142.88799999999992</c:v>
                </c:pt>
                <c:pt idx="8">
                  <c:v>105.77300000000002</c:v>
                </c:pt>
                <c:pt idx="9">
                  <c:v>72.496000000000208</c:v>
                </c:pt>
                <c:pt idx="10">
                  <c:v>21.451999999999998</c:v>
                </c:pt>
                <c:pt idx="11">
                  <c:v>7.9450000000001637</c:v>
                </c:pt>
              </c:numCache>
            </c:numRef>
          </c:val>
        </c:ser>
        <c:ser>
          <c:idx val="10"/>
          <c:order val="10"/>
          <c:tx>
            <c:v>2011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SUMMARY!$B$25:$M$25</c:f>
              <c:numCache>
                <c:formatCode>0.00</c:formatCode>
                <c:ptCount val="12"/>
                <c:pt idx="0">
                  <c:v>19.316000000000031</c:v>
                </c:pt>
                <c:pt idx="1">
                  <c:v>48.060999999999922</c:v>
                </c:pt>
                <c:pt idx="2">
                  <c:v>94.578999999999951</c:v>
                </c:pt>
                <c:pt idx="3">
                  <c:v>117.065</c:v>
                </c:pt>
                <c:pt idx="4">
                  <c:v>136.20600000000002</c:v>
                </c:pt>
                <c:pt idx="5">
                  <c:v>151.465</c:v>
                </c:pt>
                <c:pt idx="6">
                  <c:v>163.74</c:v>
                </c:pt>
                <c:pt idx="7">
                  <c:v>189.80400000000003</c:v>
                </c:pt>
                <c:pt idx="8">
                  <c:v>192.006</c:v>
                </c:pt>
                <c:pt idx="9">
                  <c:v>109.76200000000001</c:v>
                </c:pt>
                <c:pt idx="10">
                  <c:v>27.308999999999997</c:v>
                </c:pt>
                <c:pt idx="11">
                  <c:v>28.36</c:v>
                </c:pt>
              </c:numCache>
            </c:numRef>
          </c:val>
        </c:ser>
        <c:ser>
          <c:idx val="11"/>
          <c:order val="11"/>
          <c:tx>
            <c:strRef>
              <c:f>SUMMARY!$A$24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SUMMARY!$B$24:$M$24</c:f>
              <c:numCache>
                <c:formatCode>0.00</c:formatCode>
                <c:ptCount val="12"/>
                <c:pt idx="0">
                  <c:v>23.792000000000002</c:v>
                </c:pt>
                <c:pt idx="1">
                  <c:v>50.248999999999995</c:v>
                </c:pt>
                <c:pt idx="2">
                  <c:v>124.03700000000001</c:v>
                </c:pt>
                <c:pt idx="3">
                  <c:v>113.48600000000002</c:v>
                </c:pt>
                <c:pt idx="4">
                  <c:v>184.67599999999999</c:v>
                </c:pt>
                <c:pt idx="5">
                  <c:v>147.565</c:v>
                </c:pt>
                <c:pt idx="6">
                  <c:v>165.66100000000006</c:v>
                </c:pt>
                <c:pt idx="7">
                  <c:v>181.399</c:v>
                </c:pt>
                <c:pt idx="8">
                  <c:v>137.6690000000001</c:v>
                </c:pt>
                <c:pt idx="9">
                  <c:v>67.543999999999869</c:v>
                </c:pt>
                <c:pt idx="10">
                  <c:v>32.834999999999809</c:v>
                </c:pt>
                <c:pt idx="11">
                  <c:v>10.610000000000127</c:v>
                </c:pt>
              </c:numCache>
            </c:numRef>
          </c:val>
        </c:ser>
        <c:ser>
          <c:idx val="12"/>
          <c:order val="12"/>
          <c:tx>
            <c:v>2013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SUMMARY!$B$23:$M$23</c:f>
              <c:numCache>
                <c:formatCode>0.00</c:formatCode>
                <c:ptCount val="12"/>
                <c:pt idx="0">
                  <c:v>25.687999999999999</c:v>
                </c:pt>
                <c:pt idx="1">
                  <c:v>42.585000000000001</c:v>
                </c:pt>
                <c:pt idx="2">
                  <c:v>70.223000000000013</c:v>
                </c:pt>
                <c:pt idx="3">
                  <c:v>145.22499999999999</c:v>
                </c:pt>
                <c:pt idx="4">
                  <c:v>145.44599999999997</c:v>
                </c:pt>
                <c:pt idx="5">
                  <c:v>161.46200000000005</c:v>
                </c:pt>
                <c:pt idx="6">
                  <c:v>202.73599999999999</c:v>
                </c:pt>
                <c:pt idx="7">
                  <c:v>194.07899999999995</c:v>
                </c:pt>
                <c:pt idx="8">
                  <c:v>116.46299999999997</c:v>
                </c:pt>
                <c:pt idx="9">
                  <c:v>77.182000000000016</c:v>
                </c:pt>
                <c:pt idx="10">
                  <c:v>19.195000000000164</c:v>
                </c:pt>
                <c:pt idx="11">
                  <c:v>26.7</c:v>
                </c:pt>
              </c:numCache>
            </c:numRef>
          </c:val>
        </c:ser>
        <c:ser>
          <c:idx val="13"/>
          <c:order val="13"/>
          <c:tx>
            <c:v>2014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SUMMARY!$B$22:$M$22</c:f>
              <c:numCache>
                <c:formatCode>0.00</c:formatCode>
                <c:ptCount val="12"/>
                <c:pt idx="0">
                  <c:v>17.95</c:v>
                </c:pt>
                <c:pt idx="1">
                  <c:v>44.463000000000001</c:v>
                </c:pt>
                <c:pt idx="2">
                  <c:v>142.83799999999999</c:v>
                </c:pt>
                <c:pt idx="3">
                  <c:v>143.01399999999998</c:v>
                </c:pt>
                <c:pt idx="4">
                  <c:v>173.69200000000001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24416"/>
        <c:axId val="413018144"/>
      </c:barChart>
      <c:catAx>
        <c:axId val="4130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18144"/>
        <c:scaling>
          <c:orientation val="minMax"/>
          <c:max val="2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4.1425020712510356E-2"/>
              <c:y val="0.13586956521739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4416"/>
        <c:crosses val="autoZero"/>
        <c:crossBetween val="between"/>
        <c:majorUnit val="10"/>
        <c:minorUnit val="0.4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38856669428334"/>
          <c:y val="0.23913043478260868"/>
          <c:w val="7.2079536039768008E-2"/>
          <c:h val="0.33695652173913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NOVEMBER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5045567522777E-2"/>
          <c:y val="0.13994565217391303"/>
          <c:w val="0.89726594863297437"/>
          <c:h val="0.74728260869565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NUMBERS!$C$4:$C$33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77648"/>
        <c:axId val="416085488"/>
      </c:barChart>
      <c:catAx>
        <c:axId val="41607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2195526097763045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5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1.0770505385252692E-2"/>
              <c:y val="8.2880434782608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77648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GEMETEN DAGELIJKSE ENERGIE OPBRENGST
DECEMBER 2014</a:t>
            </a:r>
          </a:p>
        </c:rich>
      </c:tx>
      <c:layout>
        <c:manualLayout>
          <c:xMode val="edge"/>
          <c:yMode val="edge"/>
          <c:x val="0.3090306545153272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35045567522777E-2"/>
          <c:y val="0.13994565217391303"/>
          <c:w val="0.89726594863297437"/>
          <c:h val="0.747282608695652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NUMBERS!$B$4:$B$34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085880"/>
        <c:axId val="416081568"/>
      </c:barChart>
      <c:catAx>
        <c:axId val="41608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52195526097763045"/>
              <c:y val="0.94157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815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1.0770505385252692E-2"/>
              <c:y val="8.28804347826086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085880"/>
        <c:crosses val="autoZero"/>
        <c:crossBetween val="between"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GELEVERDE ENERGIE PER M2 EN PER DAG
2014 (2,8 m2, 230 liter- SOLES-2)</a:t>
            </a:r>
          </a:p>
        </c:rich>
      </c:tx>
      <c:layout>
        <c:manualLayout>
          <c:xMode val="edge"/>
          <c:yMode val="edge"/>
          <c:x val="0.32228666114333054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38028169014079E-2"/>
          <c:y val="0.15896739130434784"/>
          <c:w val="0.93454846727423369"/>
          <c:h val="0.68614130434782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SUMMARY!$B$40:$M$40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SUMMARY!$B$41:$M$41</c:f>
              <c:numCache>
                <c:formatCode>0.000</c:formatCode>
                <c:ptCount val="12"/>
                <c:pt idx="0">
                  <c:v>0.20679723502304148</c:v>
                </c:pt>
                <c:pt idx="1">
                  <c:v>0.37780266343825669</c:v>
                </c:pt>
                <c:pt idx="2">
                  <c:v>0.81448809523809529</c:v>
                </c:pt>
                <c:pt idx="3">
                  <c:v>1.0365029761904763</c:v>
                </c:pt>
                <c:pt idx="4">
                  <c:v>1.2345245979186377</c:v>
                </c:pt>
                <c:pt idx="5">
                  <c:v>1.0299072612470404</c:v>
                </c:pt>
                <c:pt idx="6">
                  <c:v>0.87930761455525619</c:v>
                </c:pt>
                <c:pt idx="7">
                  <c:v>0.76713256907701355</c:v>
                </c:pt>
                <c:pt idx="8">
                  <c:v>0.68283228676085828</c:v>
                </c:pt>
                <c:pt idx="9">
                  <c:v>0.61320136278195492</c:v>
                </c:pt>
                <c:pt idx="10">
                  <c:v>0.55812339606501293</c:v>
                </c:pt>
                <c:pt idx="11">
                  <c:v>0.51072113502935423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15008"/>
        <c:axId val="413013440"/>
      </c:lineChart>
      <c:catAx>
        <c:axId val="4130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13440"/>
        <c:scaling>
          <c:orientation val="minMax"/>
          <c:max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15008"/>
        <c:crosses val="autoZero"/>
        <c:crossBetween val="between"/>
        <c:majorUnit val="0.1"/>
        <c:minorUnit val="0.0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PROGNOSE GEGENEREERDE JAARLIJKSE ENERGIEWINST (365 DAGEN)
2014 (systeem 2,8 m2, 150+80 Liter-SOLES-2)</a:t>
            </a:r>
          </a:p>
        </c:rich>
      </c:tx>
      <c:layout>
        <c:manualLayout>
          <c:xMode val="edge"/>
          <c:yMode val="edge"/>
          <c:x val="0.20795360397680202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22038111019061E-2"/>
          <c:y val="0.13994565217391303"/>
          <c:w val="0.91217895608947797"/>
          <c:h val="0.6997282608695651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SUMMARY!$B$45:$M$45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SUMMARY!$B$46:$M$46</c:f>
              <c:numCache>
                <c:formatCode>0.00</c:formatCode>
                <c:ptCount val="12"/>
                <c:pt idx="0">
                  <c:v>0.76084838709677416</c:v>
                </c:pt>
                <c:pt idx="1">
                  <c:v>1.3900115593220339</c:v>
                </c:pt>
                <c:pt idx="2">
                  <c:v>2.9966645999999999</c:v>
                </c:pt>
                <c:pt idx="3">
                  <c:v>3.8135017500000004</c:v>
                </c:pt>
                <c:pt idx="4">
                  <c:v>4.5420629006622519</c:v>
                </c:pt>
                <c:pt idx="5">
                  <c:v>3.7892347955801107</c:v>
                </c:pt>
                <c:pt idx="6">
                  <c:v>3.2351485754716989</c:v>
                </c:pt>
                <c:pt idx="7">
                  <c:v>2.8224341481481483</c:v>
                </c:pt>
                <c:pt idx="8">
                  <c:v>2.5122765494505495</c:v>
                </c:pt>
                <c:pt idx="9">
                  <c:v>2.2560904539473685</c:v>
                </c:pt>
                <c:pt idx="10">
                  <c:v>2.0534475988023955</c:v>
                </c:pt>
                <c:pt idx="11">
                  <c:v>1.8790452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21672"/>
        <c:axId val="413022064"/>
      </c:lineChart>
      <c:catAx>
        <c:axId val="41302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22064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GigaJoule</a:t>
                </a:r>
              </a:p>
            </c:rich>
          </c:tx>
          <c:layout>
            <c:manualLayout>
              <c:xMode val="edge"/>
              <c:yMode val="edge"/>
              <c:x val="1.1599005799502899E-2"/>
              <c:y val="0.4334239130434781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1672"/>
        <c:crosses val="autoZero"/>
        <c:crossBetween val="between"/>
        <c:majorUnit val="0.5"/>
        <c:minorUnit val="0.1"/>
      </c:valAx>
      <c:spPr>
        <a:solidFill>
          <a:srgbClr val="C0C0C0"/>
        </a:solidFill>
        <a:ln w="12700">
          <a:solidFill>
            <a:srgbClr val="CCFFFF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GEMETEN ENERGIEOPBRENGST /DAG EN PER MAAND</a:t>
            </a:r>
          </a:p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JAAR 2014 </a:t>
            </a:r>
            <a:r>
              <a:rPr lang="nl-NL" sz="925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(COPYRIGHT LOCUTIS ENERGY SYSTEMS)</a:t>
            </a:r>
            <a:r>
              <a:rPr lang="nl-NL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c:rich>
      </c:tx>
      <c:layout>
        <c:manualLayout>
          <c:xMode val="edge"/>
          <c:yMode val="edge"/>
          <c:x val="0.11184755592377796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0455675227836"/>
          <c:y val="0.13451086956521738"/>
          <c:w val="0.77050538525269263"/>
          <c:h val="0.8097826086956522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NUMBERS!$B$2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NUMBERS!$A$4:$A$35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NUMBERS!$B$4:$B$34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NUMBERS!$C$2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NUMBERS!$A$4:$A$35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NUMBERS!$C$4:$C$34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NUMBERS!$D$2</c:f>
              <c:strCache>
                <c:ptCount val="1"/>
                <c:pt idx="0">
                  <c:v>OKTOBER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NUMBERS!$A$4:$A$35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NUMBERS!$D$4:$D$34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3"/>
          <c:order val="3"/>
          <c:tx>
            <c:strRef>
              <c:f>NUMBERS!$E$2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NUMBERS!$A$4:$A$35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NUMBERS!$E$4:$E$34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NUMBERS!$F$2</c:f>
              <c:strCache>
                <c:ptCount val="1"/>
                <c:pt idx="0">
                  <c:v>AUGUSTUS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NUMBERS!$A$4:$A$35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NUMBERS!$F$4:$F$34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5"/>
          <c:order val="5"/>
          <c:tx>
            <c:strRef>
              <c:f>NUMBERS!$G$2</c:f>
              <c:strCache>
                <c:ptCount val="1"/>
                <c:pt idx="0">
                  <c:v>JULI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NUMBERS!$A$4:$A$35</c:f>
              <c:numCache>
                <c:formatCode>General</c:formatCod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NUMBERS!$G$4:$G$34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6"/>
          <c:order val="6"/>
          <c:tx>
            <c:strRef>
              <c:f>NUMBERS!$H$2</c:f>
              <c:strCache>
                <c:ptCount val="1"/>
                <c:pt idx="0">
                  <c:v>JUNI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NUMBERS!$H$4:$H$32</c:f>
              <c:numCache>
                <c:formatCode>0.000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7"/>
          <c:order val="7"/>
          <c:tx>
            <c:strRef>
              <c:f>NUMBERS!$I$2</c:f>
              <c:strCache>
                <c:ptCount val="1"/>
                <c:pt idx="0">
                  <c:v>MEI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NUMBERS!$I$4:$I$34</c:f>
              <c:numCache>
                <c:formatCode>0.000</c:formatCode>
                <c:ptCount val="31"/>
                <c:pt idx="0">
                  <c:v>7.1650000000000205</c:v>
                </c:pt>
                <c:pt idx="1">
                  <c:v>1.2369999999999663</c:v>
                </c:pt>
                <c:pt idx="2">
                  <c:v>9.66700000000003</c:v>
                </c:pt>
                <c:pt idx="3">
                  <c:v>4.6150000000000091</c:v>
                </c:pt>
                <c:pt idx="4">
                  <c:v>9.8729999999999905</c:v>
                </c:pt>
                <c:pt idx="5">
                  <c:v>2.660000000000025</c:v>
                </c:pt>
                <c:pt idx="6">
                  <c:v>4.4919999999999618</c:v>
                </c:pt>
                <c:pt idx="7">
                  <c:v>1.6000000000019554E-2</c:v>
                </c:pt>
                <c:pt idx="8">
                  <c:v>5.8849999999999909</c:v>
                </c:pt>
                <c:pt idx="9">
                  <c:v>1.5249999999999773</c:v>
                </c:pt>
                <c:pt idx="10">
                  <c:v>5.2999999999997272E-2</c:v>
                </c:pt>
                <c:pt idx="11">
                  <c:v>2.9930000000000518</c:v>
                </c:pt>
                <c:pt idx="12">
                  <c:v>9.2529999999999859</c:v>
                </c:pt>
                <c:pt idx="13">
                  <c:v>6.6009999999999991</c:v>
                </c:pt>
                <c:pt idx="14">
                  <c:v>8.3969999999999914</c:v>
                </c:pt>
                <c:pt idx="15">
                  <c:v>10.822000000000003</c:v>
                </c:pt>
                <c:pt idx="16">
                  <c:v>10.983000000000004</c:v>
                </c:pt>
                <c:pt idx="17">
                  <c:v>10.649999999999977</c:v>
                </c:pt>
                <c:pt idx="18">
                  <c:v>9.5950000000000273</c:v>
                </c:pt>
                <c:pt idx="19">
                  <c:v>7.2819999999999823</c:v>
                </c:pt>
                <c:pt idx="20">
                  <c:v>2.8419999999999845</c:v>
                </c:pt>
                <c:pt idx="21">
                  <c:v>7.6539999999999964</c:v>
                </c:pt>
                <c:pt idx="22">
                  <c:v>6.7720000000000482</c:v>
                </c:pt>
                <c:pt idx="23">
                  <c:v>3.7039999999999509</c:v>
                </c:pt>
                <c:pt idx="24">
                  <c:v>7.57000000000005</c:v>
                </c:pt>
                <c:pt idx="25">
                  <c:v>1.8369999999999891</c:v>
                </c:pt>
                <c:pt idx="26">
                  <c:v>0</c:v>
                </c:pt>
                <c:pt idx="27">
                  <c:v>4.9999999999954525E-3</c:v>
                </c:pt>
                <c:pt idx="28">
                  <c:v>9.1999999999984539E-2</c:v>
                </c:pt>
                <c:pt idx="29">
                  <c:v>10.345000000000027</c:v>
                </c:pt>
                <c:pt idx="30">
                  <c:v>9.1069999999999709</c:v>
                </c:pt>
              </c:numCache>
            </c:numRef>
          </c:val>
        </c:ser>
        <c:ser>
          <c:idx val="8"/>
          <c:order val="8"/>
          <c:tx>
            <c:strRef>
              <c:f>NUMBERS!$J$2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NUMBERS!$J$4:$J$33</c:f>
              <c:numCache>
                <c:formatCode>0.000</c:formatCode>
                <c:ptCount val="30"/>
                <c:pt idx="0">
                  <c:v>7.9509999999999934</c:v>
                </c:pt>
                <c:pt idx="1">
                  <c:v>4.5550000000000068</c:v>
                </c:pt>
                <c:pt idx="2">
                  <c:v>6.8580000000000041</c:v>
                </c:pt>
                <c:pt idx="3">
                  <c:v>0</c:v>
                </c:pt>
                <c:pt idx="4">
                  <c:v>8.2740000000000009</c:v>
                </c:pt>
                <c:pt idx="5">
                  <c:v>1.5999999999991132E-2</c:v>
                </c:pt>
                <c:pt idx="6">
                  <c:v>3.0970000000000084</c:v>
                </c:pt>
                <c:pt idx="7">
                  <c:v>3.0720000000000027</c:v>
                </c:pt>
                <c:pt idx="8">
                  <c:v>8.3709999999999809</c:v>
                </c:pt>
                <c:pt idx="9">
                  <c:v>1.6630000000000109</c:v>
                </c:pt>
                <c:pt idx="10">
                  <c:v>9.3039999999999736</c:v>
                </c:pt>
                <c:pt idx="11">
                  <c:v>4.40300000000002</c:v>
                </c:pt>
                <c:pt idx="12">
                  <c:v>4.8410000000000082</c:v>
                </c:pt>
                <c:pt idx="13">
                  <c:v>4.8619999999999663</c:v>
                </c:pt>
                <c:pt idx="14">
                  <c:v>3.0510000000000446</c:v>
                </c:pt>
                <c:pt idx="15">
                  <c:v>9.875</c:v>
                </c:pt>
                <c:pt idx="16">
                  <c:v>5.4099999999999682</c:v>
                </c:pt>
                <c:pt idx="17">
                  <c:v>4.7479999999999905</c:v>
                </c:pt>
                <c:pt idx="18">
                  <c:v>8.5820000000000505</c:v>
                </c:pt>
                <c:pt idx="19">
                  <c:v>6.0269999999999868</c:v>
                </c:pt>
                <c:pt idx="20">
                  <c:v>0.28499999999996817</c:v>
                </c:pt>
                <c:pt idx="21">
                  <c:v>5.3439999999999941</c:v>
                </c:pt>
                <c:pt idx="22">
                  <c:v>5.82000000000005</c:v>
                </c:pt>
                <c:pt idx="23">
                  <c:v>3.9569999999999936</c:v>
                </c:pt>
                <c:pt idx="24">
                  <c:v>7.4489999999999554</c:v>
                </c:pt>
                <c:pt idx="25">
                  <c:v>3.80600000000004</c:v>
                </c:pt>
                <c:pt idx="26">
                  <c:v>2.2479999999999905</c:v>
                </c:pt>
                <c:pt idx="27">
                  <c:v>5.6709999999999923</c:v>
                </c:pt>
                <c:pt idx="28">
                  <c:v>1.9769999999999754</c:v>
                </c:pt>
                <c:pt idx="29">
                  <c:v>1.4970000000000141</c:v>
                </c:pt>
              </c:numCache>
            </c:numRef>
          </c:val>
        </c:ser>
        <c:ser>
          <c:idx val="9"/>
          <c:order val="9"/>
          <c:tx>
            <c:strRef>
              <c:f>NUMBERS!$K$2</c:f>
              <c:strCache>
                <c:ptCount val="1"/>
                <c:pt idx="0">
                  <c:v>MAART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NUMBERS!$K$4:$K$34</c:f>
              <c:numCache>
                <c:formatCode>0.000</c:formatCode>
                <c:ptCount val="31"/>
                <c:pt idx="0">
                  <c:v>1.7879999999999967</c:v>
                </c:pt>
                <c:pt idx="1">
                  <c:v>5.8800000000000097</c:v>
                </c:pt>
                <c:pt idx="2">
                  <c:v>0.8469999999999942</c:v>
                </c:pt>
                <c:pt idx="3">
                  <c:v>2.3400000000000034</c:v>
                </c:pt>
                <c:pt idx="4">
                  <c:v>7.2800000000000011</c:v>
                </c:pt>
                <c:pt idx="5">
                  <c:v>2.6820000000000022</c:v>
                </c:pt>
                <c:pt idx="6">
                  <c:v>0.6910000000000025</c:v>
                </c:pt>
                <c:pt idx="7">
                  <c:v>7.0249999999999915</c:v>
                </c:pt>
                <c:pt idx="8">
                  <c:v>7.7620000000000005</c:v>
                </c:pt>
                <c:pt idx="9">
                  <c:v>7.2120000000000033</c:v>
                </c:pt>
                <c:pt idx="10">
                  <c:v>3.3509999999999991</c:v>
                </c:pt>
                <c:pt idx="11">
                  <c:v>7.6700000000000017</c:v>
                </c:pt>
                <c:pt idx="12">
                  <c:v>6.9789999999999992</c:v>
                </c:pt>
                <c:pt idx="13">
                  <c:v>3.6509999999999962</c:v>
                </c:pt>
                <c:pt idx="14">
                  <c:v>2.0749999999999886</c:v>
                </c:pt>
                <c:pt idx="15">
                  <c:v>5.6160000000000139</c:v>
                </c:pt>
                <c:pt idx="16">
                  <c:v>0.18799999999998818</c:v>
                </c:pt>
                <c:pt idx="17">
                  <c:v>0.25100000000000477</c:v>
                </c:pt>
                <c:pt idx="18">
                  <c:v>6.4279999999999973</c:v>
                </c:pt>
                <c:pt idx="19">
                  <c:v>8.7290000000000134</c:v>
                </c:pt>
                <c:pt idx="20">
                  <c:v>3.2349999999999852</c:v>
                </c:pt>
                <c:pt idx="21">
                  <c:v>1.6520000000000152</c:v>
                </c:pt>
                <c:pt idx="22">
                  <c:v>3.953000000000003</c:v>
                </c:pt>
                <c:pt idx="23">
                  <c:v>6.132000000000005</c:v>
                </c:pt>
                <c:pt idx="24">
                  <c:v>5.478999999999985</c:v>
                </c:pt>
                <c:pt idx="25">
                  <c:v>2.8870000000000005</c:v>
                </c:pt>
                <c:pt idx="26">
                  <c:v>6.3379999999999939</c:v>
                </c:pt>
                <c:pt idx="27">
                  <c:v>7.7909999999999968</c:v>
                </c:pt>
                <c:pt idx="28">
                  <c:v>7.0600000000000023</c:v>
                </c:pt>
                <c:pt idx="29">
                  <c:v>4.2199999999999989</c:v>
                </c:pt>
                <c:pt idx="30">
                  <c:v>5.646000000000015</c:v>
                </c:pt>
              </c:numCache>
            </c:numRef>
          </c:val>
        </c:ser>
        <c:ser>
          <c:idx val="10"/>
          <c:order val="10"/>
          <c:tx>
            <c:strRef>
              <c:f>NUMBERS!$L$2</c:f>
              <c:strCache>
                <c:ptCount val="1"/>
                <c:pt idx="0">
                  <c:v>FEBRUARI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NUMBERS!$L$4:$L$32</c:f>
              <c:numCache>
                <c:formatCode>0.000</c:formatCode>
                <c:ptCount val="29"/>
                <c:pt idx="0">
                  <c:v>0.15900000000000247</c:v>
                </c:pt>
                <c:pt idx="1">
                  <c:v>2.5769999999999982</c:v>
                </c:pt>
                <c:pt idx="2">
                  <c:v>4.9280000000000008</c:v>
                </c:pt>
                <c:pt idx="3">
                  <c:v>0</c:v>
                </c:pt>
                <c:pt idx="4">
                  <c:v>5.4359999999999999</c:v>
                </c:pt>
                <c:pt idx="5">
                  <c:v>0.27899999999999991</c:v>
                </c:pt>
                <c:pt idx="6">
                  <c:v>0</c:v>
                </c:pt>
                <c:pt idx="7">
                  <c:v>0.10999999999999943</c:v>
                </c:pt>
                <c:pt idx="8">
                  <c:v>0</c:v>
                </c:pt>
                <c:pt idx="9">
                  <c:v>0.41600000000000037</c:v>
                </c:pt>
                <c:pt idx="10">
                  <c:v>0.85200000000000031</c:v>
                </c:pt>
                <c:pt idx="11">
                  <c:v>2.8100000000000023</c:v>
                </c:pt>
                <c:pt idx="12">
                  <c:v>0.23099999999999454</c:v>
                </c:pt>
                <c:pt idx="13">
                  <c:v>5.7999999999999829E-2</c:v>
                </c:pt>
                <c:pt idx="14">
                  <c:v>2.6270000000000024</c:v>
                </c:pt>
                <c:pt idx="15">
                  <c:v>4.5570000000000022</c:v>
                </c:pt>
                <c:pt idx="16">
                  <c:v>2.1599999999999966</c:v>
                </c:pt>
                <c:pt idx="17">
                  <c:v>0</c:v>
                </c:pt>
                <c:pt idx="18">
                  <c:v>0.29700000000000415</c:v>
                </c:pt>
                <c:pt idx="19">
                  <c:v>0</c:v>
                </c:pt>
                <c:pt idx="20">
                  <c:v>3.9819999999999993</c:v>
                </c:pt>
                <c:pt idx="21">
                  <c:v>2.8369999999999962</c:v>
                </c:pt>
                <c:pt idx="22">
                  <c:v>2.1510000000000034</c:v>
                </c:pt>
                <c:pt idx="23">
                  <c:v>3.5450000000000017</c:v>
                </c:pt>
                <c:pt idx="24">
                  <c:v>0.19699999999999562</c:v>
                </c:pt>
                <c:pt idx="25">
                  <c:v>3.6219999999999999</c:v>
                </c:pt>
                <c:pt idx="26">
                  <c:v>0</c:v>
                </c:pt>
                <c:pt idx="27">
                  <c:v>0.6319999999999979</c:v>
                </c:pt>
                <c:pt idx="2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NUMBERS!$M$2</c:f>
              <c:strCache>
                <c:ptCount val="1"/>
                <c:pt idx="0">
                  <c:v>JANUARI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NUMBERS!$M$4:$M$34</c:f>
              <c:numCache>
                <c:formatCode>0.000</c:formatCode>
                <c:ptCount val="31"/>
                <c:pt idx="0">
                  <c:v>0.41899999999999998</c:v>
                </c:pt>
                <c:pt idx="1">
                  <c:v>1.002</c:v>
                </c:pt>
                <c:pt idx="2">
                  <c:v>0.55099999999999993</c:v>
                </c:pt>
                <c:pt idx="3">
                  <c:v>6.800000000000006E-2</c:v>
                </c:pt>
                <c:pt idx="4">
                  <c:v>2.2619999999999996</c:v>
                </c:pt>
                <c:pt idx="5">
                  <c:v>1.5150000000000006</c:v>
                </c:pt>
                <c:pt idx="6">
                  <c:v>0.23200000000000021</c:v>
                </c:pt>
                <c:pt idx="7">
                  <c:v>6.7999999999999616E-2</c:v>
                </c:pt>
                <c:pt idx="8">
                  <c:v>0</c:v>
                </c:pt>
                <c:pt idx="9">
                  <c:v>1.2370000000000001</c:v>
                </c:pt>
                <c:pt idx="10">
                  <c:v>1.4099999999999993</c:v>
                </c:pt>
                <c:pt idx="11">
                  <c:v>2.9720000000000013</c:v>
                </c:pt>
                <c:pt idx="12">
                  <c:v>0.29299999999999926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0.3620000000000001</c:v>
                </c:pt>
                <c:pt idx="17">
                  <c:v>0.38000000000000078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0.69599999999999973</c:v>
                </c:pt>
                <c:pt idx="22">
                  <c:v>0</c:v>
                </c:pt>
                <c:pt idx="23">
                  <c:v>1.1819999999999986</c:v>
                </c:pt>
                <c:pt idx="24">
                  <c:v>0</c:v>
                </c:pt>
                <c:pt idx="25">
                  <c:v>0</c:v>
                </c:pt>
                <c:pt idx="26">
                  <c:v>0.43700000000000117</c:v>
                </c:pt>
                <c:pt idx="27">
                  <c:v>0</c:v>
                </c:pt>
                <c:pt idx="28">
                  <c:v>1.7589999999999986</c:v>
                </c:pt>
                <c:pt idx="29">
                  <c:v>0</c:v>
                </c:pt>
                <c:pt idx="30">
                  <c:v>1.1050000000000004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3016184"/>
        <c:axId val="413022848"/>
        <c:axId val="415336560"/>
      </c:bar3DChart>
      <c:catAx>
        <c:axId val="41301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22848"/>
        <c:crosses val="min"/>
        <c:auto val="1"/>
        <c:lblAlgn val="ctr"/>
        <c:lblOffset val="100"/>
        <c:tickLblSkip val="1"/>
        <c:tickMarkSkip val="1"/>
        <c:noMultiLvlLbl val="1"/>
      </c:catAx>
      <c:valAx>
        <c:axId val="413022848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0.11433305716652857"/>
              <c:y val="0.17119565217391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16184"/>
        <c:crosses val="autoZero"/>
        <c:crossBetween val="between"/>
        <c:majorUnit val="1"/>
        <c:minorUnit val="0.5"/>
      </c:valAx>
      <c:serAx>
        <c:axId val="415336560"/>
        <c:scaling>
          <c:orientation val="minMax"/>
        </c:scaling>
        <c:delete val="0"/>
        <c:axPos val="b"/>
        <c:title>
          <c:tx>
            <c:rich>
              <a:bodyPr rot="60000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40762220381110187"/>
              <c:y val="0.93342391304347816"/>
            </c:manualLayout>
          </c:layout>
          <c:overlay val="0"/>
          <c:spPr>
            <a:solidFill>
              <a:srgbClr val="CCCCFF"/>
            </a:solidFill>
            <a:ln w="25400">
              <a:noFill/>
            </a:ln>
          </c:spPr>
        </c:title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22848"/>
        <c:crosses val="min"/>
        <c:tickLblSkip val="5"/>
        <c:tickMarkSkip val="1"/>
      </c:serAx>
      <c:spPr>
        <a:solidFill>
          <a:srgbClr val="CCCC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264291632145815"/>
          <c:y val="0.16983695652173914"/>
          <c:w val="0.10190555095277547"/>
          <c:h val="0.34510869565217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DRAAI UREN PER DAG IN 2014
(Model Soles-2, 150+80 Liter opslagvolume, kollector oppervlak 2,8 m2)</a:t>
            </a:r>
          </a:p>
        </c:rich>
      </c:tx>
      <c:layout>
        <c:manualLayout>
          <c:xMode val="edge"/>
          <c:yMode val="edge"/>
          <c:x val="0.21872410936205466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705053852525"/>
          <c:y val="0.13994565217391303"/>
          <c:w val="0.77879038939519463"/>
          <c:h val="0.7350543478260869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SUMMARY!$B$87:$B$88</c:f>
              <c:strCache>
                <c:ptCount val="2"/>
                <c:pt idx="0">
                  <c:v>JANUARI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SUMMARY!$B$89:$B$119</c:f>
              <c:numCache>
                <c:formatCode>0.000</c:formatCode>
                <c:ptCount val="31"/>
                <c:pt idx="0">
                  <c:v>1.9166658999999999</c:v>
                </c:pt>
                <c:pt idx="1">
                  <c:v>2.7499989</c:v>
                </c:pt>
                <c:pt idx="2">
                  <c:v>1.3333328</c:v>
                </c:pt>
                <c:pt idx="3">
                  <c:v>0.99999959999999999</c:v>
                </c:pt>
                <c:pt idx="4">
                  <c:v>4.0833316999999996</c:v>
                </c:pt>
                <c:pt idx="5">
                  <c:v>2.9999988000000002</c:v>
                </c:pt>
                <c:pt idx="6">
                  <c:v>1.8333325999999999</c:v>
                </c:pt>
                <c:pt idx="7">
                  <c:v>0.49999979999999999</c:v>
                </c:pt>
                <c:pt idx="8">
                  <c:v>0</c:v>
                </c:pt>
                <c:pt idx="9">
                  <c:v>3.1666653999999999</c:v>
                </c:pt>
                <c:pt idx="10">
                  <c:v>2.6666656</c:v>
                </c:pt>
                <c:pt idx="11">
                  <c:v>5.4999978</c:v>
                </c:pt>
                <c:pt idx="12">
                  <c:v>0.99999959999999999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1.2499994999999999</c:v>
                </c:pt>
                <c:pt idx="17">
                  <c:v>2.3333323999999998</c:v>
                </c:pt>
                <c:pt idx="18">
                  <c:v>0.83333299999999999</c:v>
                </c:pt>
                <c:pt idx="19">
                  <c:v>0</c:v>
                </c:pt>
                <c:pt idx="20">
                  <c:v>0</c:v>
                </c:pt>
                <c:pt idx="21">
                  <c:v>2.2499991000000001</c:v>
                </c:pt>
                <c:pt idx="22">
                  <c:v>0</c:v>
                </c:pt>
                <c:pt idx="23">
                  <c:v>2.6666656</c:v>
                </c:pt>
                <c:pt idx="24">
                  <c:v>0</c:v>
                </c:pt>
                <c:pt idx="25">
                  <c:v>0</c:v>
                </c:pt>
                <c:pt idx="26">
                  <c:v>1.666666</c:v>
                </c:pt>
                <c:pt idx="27">
                  <c:v>0</c:v>
                </c:pt>
                <c:pt idx="28">
                  <c:v>4.5833314999999999</c:v>
                </c:pt>
                <c:pt idx="29">
                  <c:v>0</c:v>
                </c:pt>
                <c:pt idx="30">
                  <c:v>5.0833313000000002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SUMMARY!$C$87:$C$88</c:f>
              <c:strCache>
                <c:ptCount val="2"/>
                <c:pt idx="0">
                  <c:v>FEBRUARI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SUMMARY!$C$89:$C$119</c:f>
              <c:numCache>
                <c:formatCode>0.000</c:formatCode>
                <c:ptCount val="31"/>
                <c:pt idx="0">
                  <c:v>1.5833326999999999</c:v>
                </c:pt>
                <c:pt idx="1">
                  <c:v>4.4166648999999998</c:v>
                </c:pt>
                <c:pt idx="2">
                  <c:v>6.4166641000000002</c:v>
                </c:pt>
                <c:pt idx="3">
                  <c:v>3.8333317999999998</c:v>
                </c:pt>
                <c:pt idx="4">
                  <c:v>4.0833316999999996</c:v>
                </c:pt>
                <c:pt idx="5">
                  <c:v>1.2499994999999999</c:v>
                </c:pt>
                <c:pt idx="6">
                  <c:v>0</c:v>
                </c:pt>
                <c:pt idx="7">
                  <c:v>0.74999970000000005</c:v>
                </c:pt>
                <c:pt idx="8">
                  <c:v>1.0833329</c:v>
                </c:pt>
                <c:pt idx="9">
                  <c:v>2.4166656999999998</c:v>
                </c:pt>
                <c:pt idx="10">
                  <c:v>3.0833320999999998</c:v>
                </c:pt>
                <c:pt idx="11">
                  <c:v>4.4166648999999998</c:v>
                </c:pt>
                <c:pt idx="12">
                  <c:v>0.91666629999999993</c:v>
                </c:pt>
                <c:pt idx="13">
                  <c:v>0.63048025219210091</c:v>
                </c:pt>
                <c:pt idx="14">
                  <c:v>4.1666650000000001</c:v>
                </c:pt>
                <c:pt idx="15">
                  <c:v>6.8333306</c:v>
                </c:pt>
                <c:pt idx="16">
                  <c:v>2.5833322999999999</c:v>
                </c:pt>
                <c:pt idx="17">
                  <c:v>0</c:v>
                </c:pt>
                <c:pt idx="18">
                  <c:v>1.7499993</c:v>
                </c:pt>
                <c:pt idx="19">
                  <c:v>0</c:v>
                </c:pt>
                <c:pt idx="20">
                  <c:v>6.1666641999999996</c:v>
                </c:pt>
                <c:pt idx="21">
                  <c:v>5.9166642999999999</c:v>
                </c:pt>
                <c:pt idx="22">
                  <c:v>5.9166642999999999</c:v>
                </c:pt>
                <c:pt idx="23">
                  <c:v>5.4166644999999995</c:v>
                </c:pt>
                <c:pt idx="24">
                  <c:v>0.91666629999999993</c:v>
                </c:pt>
                <c:pt idx="25">
                  <c:v>4.9999979999999997</c:v>
                </c:pt>
                <c:pt idx="26">
                  <c:v>0</c:v>
                </c:pt>
                <c:pt idx="27">
                  <c:v>2.4166656999999998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SUMMARY!$D$87:$D$88</c:f>
              <c:strCache>
                <c:ptCount val="2"/>
                <c:pt idx="0">
                  <c:v>MAART</c:v>
                </c:pt>
              </c:strCache>
            </c:strRef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 w="12700">
                <a:solidFill>
                  <a:srgbClr val="FFFF00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SUMMARY!$D$89:$D$119</c:f>
              <c:numCache>
                <c:formatCode>0.000</c:formatCode>
                <c:ptCount val="31"/>
                <c:pt idx="0">
                  <c:v>2.9166655000000001</c:v>
                </c:pt>
                <c:pt idx="1">
                  <c:v>5.9999976000000004</c:v>
                </c:pt>
                <c:pt idx="2">
                  <c:v>1.0833329</c:v>
                </c:pt>
                <c:pt idx="3">
                  <c:v>3.7499984999999998</c:v>
                </c:pt>
                <c:pt idx="4">
                  <c:v>7.4999969999999996</c:v>
                </c:pt>
                <c:pt idx="5">
                  <c:v>2.7499989</c:v>
                </c:pt>
                <c:pt idx="6">
                  <c:v>1.3333328</c:v>
                </c:pt>
                <c:pt idx="7">
                  <c:v>7.6666635999999997</c:v>
                </c:pt>
                <c:pt idx="8">
                  <c:v>6.8333306</c:v>
                </c:pt>
                <c:pt idx="9">
                  <c:v>6.9166638999999996</c:v>
                </c:pt>
                <c:pt idx="10">
                  <c:v>3.6666651999999997</c:v>
                </c:pt>
                <c:pt idx="11">
                  <c:v>6.8333306</c:v>
                </c:pt>
                <c:pt idx="12">
                  <c:v>6.6666639999999999</c:v>
                </c:pt>
                <c:pt idx="13">
                  <c:v>3.8333317999999998</c:v>
                </c:pt>
                <c:pt idx="14">
                  <c:v>4.3333316000000002</c:v>
                </c:pt>
                <c:pt idx="15">
                  <c:v>7.0833304999999998</c:v>
                </c:pt>
                <c:pt idx="16">
                  <c:v>1.8333325999999999</c:v>
                </c:pt>
                <c:pt idx="17">
                  <c:v>1.0833329</c:v>
                </c:pt>
                <c:pt idx="18">
                  <c:v>6.8333306</c:v>
                </c:pt>
                <c:pt idx="19">
                  <c:v>7.1666638000000003</c:v>
                </c:pt>
                <c:pt idx="20">
                  <c:v>3.1666653999999999</c:v>
                </c:pt>
                <c:pt idx="21">
                  <c:v>4.7499981</c:v>
                </c:pt>
                <c:pt idx="22">
                  <c:v>7.4999969999999996</c:v>
                </c:pt>
                <c:pt idx="23">
                  <c:v>6.8333306</c:v>
                </c:pt>
                <c:pt idx="24">
                  <c:v>5.5833310999999997</c:v>
                </c:pt>
                <c:pt idx="25">
                  <c:v>4.3333316000000002</c:v>
                </c:pt>
                <c:pt idx="26">
                  <c:v>5.9166642999999999</c:v>
                </c:pt>
                <c:pt idx="27">
                  <c:v>7.2499970999999999</c:v>
                </c:pt>
                <c:pt idx="28">
                  <c:v>6.5833307000000003</c:v>
                </c:pt>
                <c:pt idx="29">
                  <c:v>6.1666641999999996</c:v>
                </c:pt>
                <c:pt idx="30">
                  <c:v>6.8333306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SUMMARY!$E$87:$E$88</c:f>
              <c:strCache>
                <c:ptCount val="2"/>
                <c:pt idx="0">
                  <c:v>APRIL</c:v>
                </c:pt>
              </c:strCache>
            </c:strRef>
          </c:tx>
          <c:spPr>
            <a:ln w="12700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003366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SUMMARY!$E$89:$E$119</c:f>
              <c:numCache>
                <c:formatCode>0.000</c:formatCode>
                <c:ptCount val="31"/>
                <c:pt idx="0">
                  <c:v>1.0377395455306009</c:v>
                </c:pt>
                <c:pt idx="1">
                  <c:v>5.4999978</c:v>
                </c:pt>
                <c:pt idx="2">
                  <c:v>6.8333306</c:v>
                </c:pt>
                <c:pt idx="3">
                  <c:v>0</c:v>
                </c:pt>
                <c:pt idx="4">
                  <c:v>7.3333303999999995</c:v>
                </c:pt>
                <c:pt idx="5">
                  <c:v>1.2499994999999999</c:v>
                </c:pt>
                <c:pt idx="6">
                  <c:v>5.9999976000000004</c:v>
                </c:pt>
                <c:pt idx="7">
                  <c:v>4.4999982000000003</c:v>
                </c:pt>
                <c:pt idx="8">
                  <c:v>7.4999969999999996</c:v>
                </c:pt>
                <c:pt idx="9">
                  <c:v>4.4166648999999998</c:v>
                </c:pt>
                <c:pt idx="10">
                  <c:v>7.2499970999999999</c:v>
                </c:pt>
                <c:pt idx="11">
                  <c:v>5.0833313000000002</c:v>
                </c:pt>
                <c:pt idx="12">
                  <c:v>5.6666644000000002</c:v>
                </c:pt>
                <c:pt idx="13">
                  <c:v>5.3333311999999999</c:v>
                </c:pt>
                <c:pt idx="14">
                  <c:v>5.1666645999999998</c:v>
                </c:pt>
                <c:pt idx="15">
                  <c:v>7.8333301999999998</c:v>
                </c:pt>
                <c:pt idx="16">
                  <c:v>4.4166648999999998</c:v>
                </c:pt>
                <c:pt idx="17">
                  <c:v>5.0833313000000002</c:v>
                </c:pt>
                <c:pt idx="18">
                  <c:v>6.5833307000000003</c:v>
                </c:pt>
                <c:pt idx="19">
                  <c:v>5.4999978</c:v>
                </c:pt>
                <c:pt idx="20">
                  <c:v>1.8333325999999999</c:v>
                </c:pt>
                <c:pt idx="21">
                  <c:v>5.4999978</c:v>
                </c:pt>
                <c:pt idx="22">
                  <c:v>5.0833313000000002</c:v>
                </c:pt>
                <c:pt idx="23">
                  <c:v>5.3333311999999999</c:v>
                </c:pt>
                <c:pt idx="24">
                  <c:v>7.4999969999999996</c:v>
                </c:pt>
                <c:pt idx="25">
                  <c:v>4.1666650000000001</c:v>
                </c:pt>
                <c:pt idx="26">
                  <c:v>5.6666644000000002</c:v>
                </c:pt>
                <c:pt idx="27">
                  <c:v>7.3333303999999995</c:v>
                </c:pt>
                <c:pt idx="28">
                  <c:v>4.0833316999999996</c:v>
                </c:pt>
                <c:pt idx="29">
                  <c:v>3.5833319000000001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SUMMARY!$F$87:$F$88</c:f>
              <c:strCache>
                <c:ptCount val="2"/>
                <c:pt idx="0">
                  <c:v>MEI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 w="19050">
                <a:solidFill>
                  <a:srgbClr val="FF0000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SUMMARY!$F$89:$F$119</c:f>
              <c:numCache>
                <c:formatCode>0.000</c:formatCode>
                <c:ptCount val="31"/>
                <c:pt idx="0">
                  <c:v>7.4999969999999996</c:v>
                </c:pt>
                <c:pt idx="1">
                  <c:v>2.5833322999999999</c:v>
                </c:pt>
                <c:pt idx="2">
                  <c:v>8.5833299000000007</c:v>
                </c:pt>
                <c:pt idx="3">
                  <c:v>5.4166644999999995</c:v>
                </c:pt>
                <c:pt idx="4">
                  <c:v>7.3333303999999995</c:v>
                </c:pt>
                <c:pt idx="5">
                  <c:v>4.0833316999999996</c:v>
                </c:pt>
                <c:pt idx="6">
                  <c:v>5.1666645999999998</c:v>
                </c:pt>
                <c:pt idx="7">
                  <c:v>0.66666639999999999</c:v>
                </c:pt>
                <c:pt idx="8">
                  <c:v>6.6666639999999999</c:v>
                </c:pt>
                <c:pt idx="9">
                  <c:v>1.9999992</c:v>
                </c:pt>
                <c:pt idx="10">
                  <c:v>1.4166661</c:v>
                </c:pt>
                <c:pt idx="11">
                  <c:v>5.0833313000000002</c:v>
                </c:pt>
                <c:pt idx="12">
                  <c:v>8.7499965</c:v>
                </c:pt>
                <c:pt idx="13">
                  <c:v>6.5833307000000003</c:v>
                </c:pt>
                <c:pt idx="14">
                  <c:v>6.9166638999999996</c:v>
                </c:pt>
                <c:pt idx="15">
                  <c:v>8.5833299000000007</c:v>
                </c:pt>
                <c:pt idx="16">
                  <c:v>8.0833300999999995</c:v>
                </c:pt>
                <c:pt idx="17">
                  <c:v>7.8333301999999998</c:v>
                </c:pt>
                <c:pt idx="18">
                  <c:v>7.6666635999999997</c:v>
                </c:pt>
                <c:pt idx="19">
                  <c:v>5.7499976999999998</c:v>
                </c:pt>
                <c:pt idx="20">
                  <c:v>3.0833320999999998</c:v>
                </c:pt>
                <c:pt idx="21">
                  <c:v>6.1666641999999996</c:v>
                </c:pt>
                <c:pt idx="22">
                  <c:v>8.2499967000000005</c:v>
                </c:pt>
                <c:pt idx="23">
                  <c:v>3.9999984</c:v>
                </c:pt>
                <c:pt idx="24">
                  <c:v>7.3333303999999995</c:v>
                </c:pt>
                <c:pt idx="25">
                  <c:v>3.4999986000000001</c:v>
                </c:pt>
                <c:pt idx="26">
                  <c:v>0</c:v>
                </c:pt>
                <c:pt idx="27">
                  <c:v>8.3333299999999999E-2</c:v>
                </c:pt>
                <c:pt idx="28">
                  <c:v>1.8333325999999999</c:v>
                </c:pt>
                <c:pt idx="29">
                  <c:v>8.8333297999999996</c:v>
                </c:pt>
                <c:pt idx="30">
                  <c:v>7.1666638000000003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SUMMARY!$G$87:$G$88</c:f>
              <c:strCache>
                <c:ptCount val="2"/>
                <c:pt idx="0">
                  <c:v>JUNI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SUMMARY!$G$89:$G$119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SUMMARY!$H$87:$H$88</c:f>
              <c:strCache>
                <c:ptCount val="2"/>
                <c:pt idx="0">
                  <c:v>JULI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SUMMARY!$H$89:$H$119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SUMMARY!$I$87:$I$88</c:f>
              <c:strCache>
                <c:ptCount val="2"/>
                <c:pt idx="0">
                  <c:v>AUGUSTUS</c:v>
                </c:pt>
              </c:strCache>
            </c:strRef>
          </c:tx>
          <c:spPr>
            <a:ln w="19050">
              <a:noFill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SUMMARY!$I$89:$I$119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SUMMARY!$J$87:$J$88</c:f>
              <c:strCache>
                <c:ptCount val="2"/>
                <c:pt idx="0">
                  <c:v>SEPTEMBER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SUMMARY!$J$89:$J$119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SUMMARY!$K$87:$K$88</c:f>
              <c:strCache>
                <c:ptCount val="2"/>
                <c:pt idx="0">
                  <c:v>OKTOBER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SUMMARY!$K$89:$K$119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SUMMARY!$L$87:$L$88</c:f>
              <c:strCache>
                <c:ptCount val="2"/>
                <c:pt idx="0">
                  <c:v>NOVEMBER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SUMMARY!$L$89:$L$119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SUMMARY!$M$87:$M$88</c:f>
              <c:strCache>
                <c:ptCount val="2"/>
                <c:pt idx="0">
                  <c:v>DECEMBER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SUMMARY!$A$89:$A$119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SUMMARY!$M$90:$M$119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413019320"/>
        <c:axId val="413015792"/>
      </c:lineChart>
      <c:catAx>
        <c:axId val="413019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DAG</a:t>
                </a:r>
              </a:p>
            </c:rich>
          </c:tx>
          <c:layout>
            <c:manualLayout>
              <c:xMode val="edge"/>
              <c:yMode val="edge"/>
              <c:x val="0.47058823529411764"/>
              <c:y val="0.92934782608695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157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13015792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UREN</a:t>
                </a:r>
              </a:p>
            </c:rich>
          </c:tx>
          <c:layout>
            <c:manualLayout>
              <c:xMode val="edge"/>
              <c:yMode val="edge"/>
              <c:x val="4.7224523612261794E-2"/>
              <c:y val="7.60869565217391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19320"/>
        <c:crosses val="autoZero"/>
        <c:crossBetween val="between"/>
        <c:majorUnit val="1"/>
        <c:minorUnit val="0.2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406793703396846"/>
          <c:y val="3.5326086956521743E-2"/>
          <c:w val="0.11974503571528343"/>
          <c:h val="0.439945573375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GEMIDDELD DAGELIJKS VERMOGEN  2014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(Model Soles-2, 150+80 Liter opslagvolume, kollector oppervlak 2 x 1,4=2,8 m</a:t>
            </a:r>
            <a:r>
              <a:rPr lang="nl-NL" sz="11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nl-NL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76156583629893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06049822064031E-2"/>
          <c:y val="0.12827225130890052"/>
          <c:w val="0.79982206405693934"/>
          <c:h val="0.76439790575916233"/>
        </c:manualLayout>
      </c:layout>
      <c:lineChart>
        <c:grouping val="standard"/>
        <c:varyColors val="0"/>
        <c:ser>
          <c:idx val="1"/>
          <c:order val="0"/>
          <c:tx>
            <c:strRef>
              <c:f>SUMMARY!$B$49:$B$50</c:f>
              <c:strCache>
                <c:ptCount val="2"/>
                <c:pt idx="0">
                  <c:v>JANUARI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SUMMARY!$B$52:$B$81</c:f>
              <c:numCache>
                <c:formatCode>0.000</c:formatCode>
                <c:ptCount val="30"/>
                <c:pt idx="0">
                  <c:v>0.36436378210914921</c:v>
                </c:pt>
                <c:pt idx="1">
                  <c:v>0.41325016530006609</c:v>
                </c:pt>
                <c:pt idx="2">
                  <c:v>6.8000027200010874E-2</c:v>
                </c:pt>
                <c:pt idx="3">
                  <c:v>0.55395940525723153</c:v>
                </c:pt>
                <c:pt idx="4">
                  <c:v>0.50500020200008078</c:v>
                </c:pt>
                <c:pt idx="5">
                  <c:v>0.12654550516365662</c:v>
                </c:pt>
                <c:pt idx="6">
                  <c:v>0.13600005440002175</c:v>
                </c:pt>
                <c:pt idx="7">
                  <c:v>0</c:v>
                </c:pt>
                <c:pt idx="8">
                  <c:v>0.3906317352000625</c:v>
                </c:pt>
                <c:pt idx="9">
                  <c:v>0.52875021150008461</c:v>
                </c:pt>
                <c:pt idx="10">
                  <c:v>0.5403638525091774</c:v>
                </c:pt>
                <c:pt idx="11">
                  <c:v>0.29300011720004687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0.2896001158400463</c:v>
                </c:pt>
                <c:pt idx="16">
                  <c:v>0.1148571888000184</c:v>
                </c:pt>
                <c:pt idx="17">
                  <c:v>0.13440005376002151</c:v>
                </c:pt>
                <c:pt idx="18">
                  <c:v>0</c:v>
                </c:pt>
                <c:pt idx="19">
                  <c:v>0</c:v>
                </c:pt>
                <c:pt idx="20">
                  <c:v>0.30933345706671617</c:v>
                </c:pt>
                <c:pt idx="21">
                  <c:v>0</c:v>
                </c:pt>
                <c:pt idx="22">
                  <c:v>0.44325017730007088</c:v>
                </c:pt>
                <c:pt idx="23">
                  <c:v>0</c:v>
                </c:pt>
                <c:pt idx="24">
                  <c:v>0</c:v>
                </c:pt>
                <c:pt idx="25">
                  <c:v>0.26220010488004197</c:v>
                </c:pt>
                <c:pt idx="26">
                  <c:v>0</c:v>
                </c:pt>
                <c:pt idx="27">
                  <c:v>0.38378197169460687</c:v>
                </c:pt>
                <c:pt idx="28">
                  <c:v>0</c:v>
                </c:pt>
                <c:pt idx="29">
                  <c:v>0.21737713613118231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SUMMARY!$C$49:$C$50</c:f>
              <c:strCache>
                <c:ptCount val="2"/>
                <c:pt idx="0">
                  <c:v>FEBRUARI</c:v>
                </c:pt>
              </c:strCache>
            </c:strRef>
          </c:tx>
          <c:spPr>
            <a:ln w="3175">
              <a:noFill/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 w="3175">
                <a:noFill/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SUMMARY!$C$51:$C$81</c:f>
              <c:numCache>
                <c:formatCode>0.000</c:formatCode>
                <c:ptCount val="31"/>
                <c:pt idx="0">
                  <c:v>0.10042109280001607</c:v>
                </c:pt>
                <c:pt idx="1">
                  <c:v>0.58347193150198018</c:v>
                </c:pt>
                <c:pt idx="2">
                  <c:v>0.7680003072001228</c:v>
                </c:pt>
                <c:pt idx="3">
                  <c:v>0.80113075523491084</c:v>
                </c:pt>
                <c:pt idx="4">
                  <c:v>0.57918390514294993</c:v>
                </c:pt>
                <c:pt idx="5">
                  <c:v>0.22320008928003571</c:v>
                </c:pt>
                <c:pt idx="6">
                  <c:v>0</c:v>
                </c:pt>
                <c:pt idx="7">
                  <c:v>0.14666672533335678</c:v>
                </c:pt>
                <c:pt idx="8">
                  <c:v>0</c:v>
                </c:pt>
                <c:pt idx="9">
                  <c:v>0.17213799988968273</c:v>
                </c:pt>
                <c:pt idx="10">
                  <c:v>0.2763244348540983</c:v>
                </c:pt>
                <c:pt idx="11">
                  <c:v>0.63622666958500751</c:v>
                </c:pt>
                <c:pt idx="12">
                  <c:v>0.25200010080004032</c:v>
                </c:pt>
                <c:pt idx="13">
                  <c:v>0.23200009280003711</c:v>
                </c:pt>
                <c:pt idx="14">
                  <c:v>0.63048025219210091</c:v>
                </c:pt>
                <c:pt idx="15">
                  <c:v>0.66687831553181398</c:v>
                </c:pt>
                <c:pt idx="16">
                  <c:v>0.83612936670981131</c:v>
                </c:pt>
                <c:pt idx="17">
                  <c:v>0</c:v>
                </c:pt>
                <c:pt idx="18">
                  <c:v>0.16971435360002715</c:v>
                </c:pt>
                <c:pt idx="19">
                  <c:v>0</c:v>
                </c:pt>
                <c:pt idx="20">
                  <c:v>0.64572998802172499</c:v>
                </c:pt>
                <c:pt idx="21">
                  <c:v>0.47949314954373867</c:v>
                </c:pt>
                <c:pt idx="22">
                  <c:v>0.36354944119442439</c:v>
                </c:pt>
                <c:pt idx="23">
                  <c:v>0.65446180024625855</c:v>
                </c:pt>
                <c:pt idx="24">
                  <c:v>0.21490917687276168</c:v>
                </c:pt>
                <c:pt idx="25">
                  <c:v>0.72440028976011595</c:v>
                </c:pt>
                <c:pt idx="26">
                  <c:v>0</c:v>
                </c:pt>
                <c:pt idx="27">
                  <c:v>0.26151734598624876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SUMMARY!$D$49:$D$50</c:f>
              <c:strCache>
                <c:ptCount val="2"/>
                <c:pt idx="0">
                  <c:v>MAART</c:v>
                </c:pt>
              </c:strCache>
            </c:strRef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FF00FF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SUMMARY!$D$51:$D$81</c:f>
              <c:numCache>
                <c:formatCode>0.000</c:formatCode>
                <c:ptCount val="31"/>
                <c:pt idx="0">
                  <c:v>0.61302881664009801</c:v>
                </c:pt>
                <c:pt idx="1">
                  <c:v>0.98000039200015665</c:v>
                </c:pt>
                <c:pt idx="2">
                  <c:v>0.78184646658474044</c:v>
                </c:pt>
                <c:pt idx="3">
                  <c:v>0.62400024960009992</c:v>
                </c:pt>
                <c:pt idx="4">
                  <c:v>0.9706670549334887</c:v>
                </c:pt>
                <c:pt idx="5">
                  <c:v>0.9752731173819742</c:v>
                </c:pt>
                <c:pt idx="6">
                  <c:v>0.51825020730008298</c:v>
                </c:pt>
                <c:pt idx="7">
                  <c:v>0.91630471434797278</c:v>
                </c:pt>
                <c:pt idx="8">
                  <c:v>1.1359028933855475</c:v>
                </c:pt>
                <c:pt idx="9">
                  <c:v>1.042699212260408</c:v>
                </c:pt>
                <c:pt idx="10">
                  <c:v>0.91390945647287358</c:v>
                </c:pt>
                <c:pt idx="11">
                  <c:v>1.1224394733660332</c:v>
                </c:pt>
                <c:pt idx="12">
                  <c:v>1.0468504187401675</c:v>
                </c:pt>
                <c:pt idx="13">
                  <c:v>0.95243516358276115</c:v>
                </c:pt>
                <c:pt idx="14">
                  <c:v>0.47884634538469195</c:v>
                </c:pt>
                <c:pt idx="15">
                  <c:v>0.79284737596247989</c:v>
                </c:pt>
                <c:pt idx="16">
                  <c:v>0.10254549556365278</c:v>
                </c:pt>
                <c:pt idx="17">
                  <c:v>0.23169240036926783</c:v>
                </c:pt>
                <c:pt idx="18">
                  <c:v>0.94068330310258952</c:v>
                </c:pt>
                <c:pt idx="19">
                  <c:v>1.2180004872001948</c:v>
                </c:pt>
                <c:pt idx="20">
                  <c:v>1.0215793560001636</c:v>
                </c:pt>
                <c:pt idx="21">
                  <c:v>0.34778961280005566</c:v>
                </c:pt>
                <c:pt idx="22">
                  <c:v>0.52706687749341763</c:v>
                </c:pt>
                <c:pt idx="23">
                  <c:v>0.89736621260502158</c:v>
                </c:pt>
                <c:pt idx="24">
                  <c:v>0.98131382536135103</c:v>
                </c:pt>
                <c:pt idx="25">
                  <c:v>0.66623103572318343</c:v>
                </c:pt>
                <c:pt idx="26">
                  <c:v>1.0712116960903122</c:v>
                </c:pt>
                <c:pt idx="27">
                  <c:v>1.0746211195036204</c:v>
                </c:pt>
                <c:pt idx="28">
                  <c:v>1.0724054922533359</c:v>
                </c:pt>
                <c:pt idx="29">
                  <c:v>0.68432459805416368</c:v>
                </c:pt>
                <c:pt idx="30">
                  <c:v>0.82624423293671756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SUMMARY!$E$49:$E$50</c:f>
              <c:strCache>
                <c:ptCount val="2"/>
                <c:pt idx="0">
                  <c:v>APRIL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SUMMARY!$E$51:$E$81</c:f>
              <c:numCache>
                <c:formatCode>0.000</c:formatCode>
                <c:ptCount val="31"/>
                <c:pt idx="0">
                  <c:v>1.0377395455306009</c:v>
                </c:pt>
                <c:pt idx="1">
                  <c:v>0.82727305818195052</c:v>
                </c:pt>
                <c:pt idx="2">
                  <c:v>1.0036101575416239</c:v>
                </c:pt>
                <c:pt idx="3">
                  <c:v>0</c:v>
                </c:pt>
                <c:pt idx="4">
                  <c:v>1.1282731785819988</c:v>
                </c:pt>
                <c:pt idx="5">
                  <c:v>1.2800005120002048E-2</c:v>
                </c:pt>
                <c:pt idx="6">
                  <c:v>0.5161668731334158</c:v>
                </c:pt>
                <c:pt idx="7">
                  <c:v>0.6826669397334425</c:v>
                </c:pt>
                <c:pt idx="8">
                  <c:v>1.1161337797868454</c:v>
                </c:pt>
                <c:pt idx="9">
                  <c:v>0.37652845249817346</c:v>
                </c:pt>
                <c:pt idx="10">
                  <c:v>1.2833108581519295</c:v>
                </c:pt>
                <c:pt idx="11">
                  <c:v>0.86616428089194186</c:v>
                </c:pt>
                <c:pt idx="12">
                  <c:v>0.8542944593648425</c:v>
                </c:pt>
                <c:pt idx="13">
                  <c:v>0.91162536465014588</c:v>
                </c:pt>
                <c:pt idx="14">
                  <c:v>0.59051636523880413</c:v>
                </c:pt>
                <c:pt idx="15">
                  <c:v>1.2351068770214741</c:v>
                </c:pt>
                <c:pt idx="16">
                  <c:v>1.2701891873209579</c:v>
                </c:pt>
                <c:pt idx="17">
                  <c:v>0.93403316049851004</c:v>
                </c:pt>
                <c:pt idx="18">
                  <c:v>1.3035954581470439</c:v>
                </c:pt>
                <c:pt idx="19">
                  <c:v>1.0958186201456299</c:v>
                </c:pt>
                <c:pt idx="20">
                  <c:v>0.15545460763638852</c:v>
                </c:pt>
                <c:pt idx="21">
                  <c:v>0.97327311658197391</c:v>
                </c:pt>
                <c:pt idx="22">
                  <c:v>1.1431479982428059</c:v>
                </c:pt>
                <c:pt idx="23">
                  <c:v>0.74193779677511873</c:v>
                </c:pt>
                <c:pt idx="24">
                  <c:v>0.99320039728015896</c:v>
                </c:pt>
                <c:pt idx="25">
                  <c:v>0.91344036537614615</c:v>
                </c:pt>
                <c:pt idx="26">
                  <c:v>0.39670604103535761</c:v>
                </c:pt>
                <c:pt idx="27">
                  <c:v>0.77331849114557838</c:v>
                </c:pt>
                <c:pt idx="28">
                  <c:v>0.48416345897150609</c:v>
                </c:pt>
                <c:pt idx="29">
                  <c:v>0.4177676089675087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SUMMARY!$F$49:$F$50</c:f>
              <c:strCache>
                <c:ptCount val="2"/>
                <c:pt idx="0">
                  <c:v>MEI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5"/>
            <c:marker>
              <c:spPr>
                <a:noFill/>
                <a:ln w="12700">
                  <a:solidFill>
                    <a:srgbClr val="FF0000"/>
                  </a:solidFill>
                </a:ln>
              </c:spPr>
            </c:marker>
            <c:bubble3D val="0"/>
          </c:dPt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SUMMARY!$F$51:$F$81</c:f>
              <c:numCache>
                <c:formatCode>0.000</c:formatCode>
                <c:ptCount val="31"/>
                <c:pt idx="0">
                  <c:v>0.95533371546681967</c:v>
                </c:pt>
                <c:pt idx="1">
                  <c:v>0.47883890121297984</c:v>
                </c:pt>
                <c:pt idx="2">
                  <c:v>1.1262528776856171</c:v>
                </c:pt>
                <c:pt idx="3">
                  <c:v>0.85200034080013642</c:v>
                </c:pt>
                <c:pt idx="4">
                  <c:v>1.3463187203456701</c:v>
                </c:pt>
                <c:pt idx="5">
                  <c:v>0.65142883200010426</c:v>
                </c:pt>
                <c:pt idx="6">
                  <c:v>0.86941970260659074</c:v>
                </c:pt>
                <c:pt idx="7">
                  <c:v>2.4000009600003838E-2</c:v>
                </c:pt>
                <c:pt idx="8">
                  <c:v>0.88275035310014127</c:v>
                </c:pt>
                <c:pt idx="9">
                  <c:v>0.762500305000122</c:v>
                </c:pt>
                <c:pt idx="10">
                  <c:v>3.7411779670594218E-2</c:v>
                </c:pt>
                <c:pt idx="11">
                  <c:v>0.5887871207607499</c:v>
                </c:pt>
                <c:pt idx="12">
                  <c:v>1.0574861372801692</c:v>
                </c:pt>
                <c:pt idx="13">
                  <c:v>1.0026839453773757</c:v>
                </c:pt>
                <c:pt idx="14">
                  <c:v>1.214024581995375</c:v>
                </c:pt>
                <c:pt idx="15">
                  <c:v>1.2608160383069977</c:v>
                </c:pt>
                <c:pt idx="16">
                  <c:v>1.3587221929734132</c:v>
                </c:pt>
                <c:pt idx="17">
                  <c:v>1.3595750119151111</c:v>
                </c:pt>
                <c:pt idx="18">
                  <c:v>1.2515222397393306</c:v>
                </c:pt>
                <c:pt idx="19">
                  <c:v>1.2664352891828115</c:v>
                </c:pt>
                <c:pt idx="20">
                  <c:v>0.92173009842176923</c:v>
                </c:pt>
                <c:pt idx="21">
                  <c:v>1.2411896856650635</c:v>
                </c:pt>
                <c:pt idx="22">
                  <c:v>0.82084881318801017</c:v>
                </c:pt>
                <c:pt idx="23">
                  <c:v>0.94100037640015055</c:v>
                </c:pt>
                <c:pt idx="24">
                  <c:v>1.0240913187274365</c:v>
                </c:pt>
                <c:pt idx="25">
                  <c:v>0.52485735280008394</c:v>
                </c:pt>
                <c:pt idx="26">
                  <c:v>0</c:v>
                </c:pt>
                <c:pt idx="27">
                  <c:v>6.0000024000009602E-2</c:v>
                </c:pt>
                <c:pt idx="28">
                  <c:v>5.0181838254553489E-2</c:v>
                </c:pt>
                <c:pt idx="29">
                  <c:v>1.1711325439247158</c:v>
                </c:pt>
                <c:pt idx="30">
                  <c:v>1.2707446943443892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SUMMARY!$G$49:$G$50</c:f>
              <c:strCache>
                <c:ptCount val="2"/>
                <c:pt idx="0">
                  <c:v>JUNI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SUMMARY!$G$51:$G$81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SUMMARY!$H$49:$H$50</c:f>
              <c:strCache>
                <c:ptCount val="2"/>
                <c:pt idx="0">
                  <c:v>JULI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SUMMARY!$H$51:$H$81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SUMMARY!$I$49:$I$50</c:f>
              <c:strCache>
                <c:ptCount val="2"/>
                <c:pt idx="0">
                  <c:v>AUGUSTUS</c:v>
                </c:pt>
              </c:strCache>
            </c:strRef>
          </c:tx>
          <c:spPr>
            <a:ln w="19050">
              <a:noFill/>
            </a:ln>
          </c:spPr>
          <c:marker>
            <c:symbol val="dot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SUMMARY!$I$51:$I$81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SUMMARY!$J$49:$J$50</c:f>
              <c:strCache>
                <c:ptCount val="2"/>
                <c:pt idx="0">
                  <c:v>SEPTEMBER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SUMMARY!$J$51:$J$81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SUMMARY!$K$49:$K$50</c:f>
              <c:strCache>
                <c:ptCount val="2"/>
                <c:pt idx="0">
                  <c:v>OKTOBER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SUMMARY!$K$51:$K$81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SUMMARY!$L$49:$L$50</c:f>
              <c:strCache>
                <c:ptCount val="2"/>
                <c:pt idx="0">
                  <c:v>NOVEMBER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SUMMARY!$L$51:$L$81</c:f>
              <c:numCache>
                <c:formatCode>0.000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SUMMARY!$M$49:$M$50</c:f>
              <c:strCache>
                <c:ptCount val="2"/>
                <c:pt idx="0">
                  <c:v>DECEMBER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SUMMARY!$A$51:$A$81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SUMMARY!$M$52:$M$81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ysClr val="windowText" lastClr="000000"/>
              </a:solidFill>
              <a:prstDash val="solid"/>
            </a:ln>
          </c:spPr>
        </c:dropLines>
        <c:marker val="1"/>
        <c:smooth val="0"/>
        <c:axId val="413019712"/>
        <c:axId val="413014224"/>
      </c:lineChart>
      <c:catAx>
        <c:axId val="41301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DAY</a:t>
                </a:r>
              </a:p>
            </c:rich>
          </c:tx>
          <c:layout>
            <c:manualLayout>
              <c:xMode val="edge"/>
              <c:yMode val="edge"/>
              <c:x val="0.4733096085409253"/>
              <c:y val="0.942408376963350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1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14224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</a:t>
                </a:r>
              </a:p>
            </c:rich>
          </c:tx>
          <c:layout>
            <c:manualLayout>
              <c:xMode val="edge"/>
              <c:yMode val="edge"/>
              <c:x val="5.2491103202846966E-2"/>
              <c:y val="4.7120418848167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19712"/>
        <c:crosses val="autoZero"/>
        <c:crossBetween val="between"/>
        <c:majorUnit val="0.1"/>
        <c:minorUnit val="0.02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2419928825612"/>
          <c:y val="3.2722513089005235E-2"/>
          <c:w val="0.12188612099644125"/>
          <c:h val="0.362565445026177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GEMIDDELD MAANDELIJKS  VERMOGEN (kW)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SOLES-2, 2,8 m</a:t>
            </a:r>
            <a:r>
              <a:rPr lang="nl-NL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nl-N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150+80 liter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2014</a:t>
            </a:r>
          </a:p>
        </c:rich>
      </c:tx>
      <c:layout>
        <c:manualLayout>
          <c:xMode val="edge"/>
          <c:yMode val="edge"/>
          <c:x val="0.31483015741507869"/>
          <c:y val="1.630434782608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92046396023189E-2"/>
          <c:y val="0.16440217391304346"/>
          <c:w val="0.89560894780447375"/>
          <c:h val="0.68342391304347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SUMMARY!$B$83:$M$83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SUMMARY!$B$84:$M$84</c:f>
              <c:numCache>
                <c:formatCode>0.000</c:formatCode>
                <c:ptCount val="12"/>
                <c:pt idx="0">
                  <c:v>0.20300884020670906</c:v>
                </c:pt>
                <c:pt idx="1">
                  <c:v>0.37207241371718797</c:v>
                </c:pt>
                <c:pt idx="2">
                  <c:v>0.82349603558066531</c:v>
                </c:pt>
                <c:pt idx="3">
                  <c:v>0.80127521678506253</c:v>
                </c:pt>
                <c:pt idx="4">
                  <c:v>0.85071241421762245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027160"/>
        <c:axId val="413026768"/>
      </c:barChart>
      <c:catAx>
        <c:axId val="41302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026768"/>
        <c:scaling>
          <c:orientation val="minMax"/>
          <c:max val="1.10000000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kW</a:t>
                </a:r>
              </a:p>
            </c:rich>
          </c:tx>
          <c:layout>
            <c:manualLayout>
              <c:xMode val="edge"/>
              <c:yMode val="edge"/>
              <c:x val="5.0538525269262627E-2"/>
              <c:y val="8.01630434782608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02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NL"/>
              <a:t>OPBRENGST THERMISCH versus PV in kWh, per m2, per maand
JAAR 2014 (Kwant-sys versus Wouterlood-sys=6 x 95 Wp)</a:t>
            </a:r>
          </a:p>
        </c:rich>
      </c:tx>
      <c:layout>
        <c:manualLayout>
          <c:xMode val="edge"/>
          <c:yMode val="edge"/>
          <c:x val="0.14649122807017542"/>
          <c:y val="2.038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15789473684198E-2"/>
          <c:y val="0.15760869565217389"/>
          <c:w val="0.86491228070175441"/>
          <c:h val="0.6752717391304347"/>
        </c:manualLayout>
      </c:layout>
      <c:barChart>
        <c:barDir val="col"/>
        <c:grouping val="clustered"/>
        <c:varyColors val="0"/>
        <c:ser>
          <c:idx val="0"/>
          <c:order val="0"/>
          <c:tx>
            <c:v>TH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SUMMARY!$B$127:$M$127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SUMMARY!$B$128:$M$128</c:f>
              <c:numCache>
                <c:formatCode>0.000</c:formatCode>
                <c:ptCount val="12"/>
                <c:pt idx="0">
                  <c:v>6.4107142857142856</c:v>
                </c:pt>
                <c:pt idx="1">
                  <c:v>15.879642857142859</c:v>
                </c:pt>
                <c:pt idx="2">
                  <c:v>51.013571428571431</c:v>
                </c:pt>
                <c:pt idx="3">
                  <c:v>51.076428571428565</c:v>
                </c:pt>
                <c:pt idx="4">
                  <c:v>62.032857142857146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PV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SUMMARY!$B$127:$M$127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SUMMARY!$B$129:$M$129</c:f>
              <c:numCache>
                <c:formatCode>0.00</c:formatCode>
                <c:ptCount val="12"/>
                <c:pt idx="0">
                  <c:v>1.6</c:v>
                </c:pt>
                <c:pt idx="1">
                  <c:v>3.37</c:v>
                </c:pt>
                <c:pt idx="2">
                  <c:v>8.0500000000000007</c:v>
                </c:pt>
                <c:pt idx="3">
                  <c:v>8.18</c:v>
                </c:pt>
                <c:pt idx="4">
                  <c:v>8.5299999999999994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3026376"/>
        <c:axId val="413025592"/>
      </c:barChart>
      <c:catAx>
        <c:axId val="41302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25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02559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1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NL"/>
                  <a:t>kWh</a:t>
                </a:r>
              </a:p>
            </c:rich>
          </c:tx>
          <c:layout>
            <c:manualLayout>
              <c:xMode val="edge"/>
              <c:yMode val="edge"/>
              <c:x val="2.456140350877193E-2"/>
              <c:y val="8.15217391304347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3026376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5789473684210513"/>
          <c:y val="0.46331521739130438"/>
          <c:w val="3.8596491228070171E-2"/>
          <c:h val="6.65760869565217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copies="50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5" right="0.75" top="1" bottom="1" header="0.5" footer="0.5"/>
  <pageSetup orientation="landscape" horizontalDpi="360" verticalDpi="36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1.3149999999999999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0.15875</cdr:x>
      <cdr:y>0.1445</cdr:y>
    </cdr:from>
    <cdr:to>
      <cdr:x>0.71009</cdr:x>
      <cdr:y>0.18272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0431" y="809761"/>
          <a:ext cx="5072132" cy="21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Het gemiddeld aantal draaiuren is 1,49 (elke dag, gedurende 365  dagen)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62258" cy="581741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0.115</cdr:x>
      <cdr:y>0.13975</cdr:y>
    </cdr:from>
    <cdr:to>
      <cdr:x>0.7805</cdr:x>
      <cdr:y>0.363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4961" y="813580"/>
          <a:ext cx="5699928" cy="1299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925" b="1" i="0" u="none" strike="noStrike" baseline="0">
              <a:solidFill>
                <a:srgbClr val="000000"/>
              </a:solidFill>
              <a:latin typeface="Arial"/>
              <a:cs typeface="Arial"/>
            </a:rPr>
            <a:t>De datapunten geven het gemiddelde dagelijkse vermogen (kW) van de installatie weer bij de variabelen van die dag (zie grafiek "per maand").</a:t>
          </a:r>
        </a:p>
        <a:p xmlns:a="http://schemas.openxmlformats.org/drawingml/2006/main">
          <a:pPr algn="l" rtl="0">
            <a:defRPr sz="1000"/>
          </a:pPr>
          <a:r>
            <a:rPr lang="nl-NL" sz="925" b="1" i="0" u="none" strike="noStrike" baseline="0">
              <a:solidFill>
                <a:srgbClr val="000000"/>
              </a:solidFill>
              <a:latin typeface="Arial"/>
              <a:cs typeface="Arial"/>
            </a:rPr>
            <a:t>Naar mate het aantal meetpunten toeneemt, wordt duidelijk wat het maximale vermogen van de installatie is onder realistische omstandigheden. Hierdoor wordt vergelijking met Wp van PV panelen mogelijk. (Zon-thermisch WattPeakActual=WPA=1,396 kWatt op 2/6/2013). Is 498 W/m2. (= 5,6 x PV)</a:t>
          </a:r>
        </a:p>
        <a:p xmlns:a="http://schemas.openxmlformats.org/drawingml/2006/main">
          <a:pPr algn="l" rtl="0">
            <a:defRPr sz="1000"/>
          </a:pPr>
          <a:r>
            <a:rPr lang="nl-NL" sz="925" b="1" i="0" u="none" strike="noStrike" baseline="0">
              <a:solidFill>
                <a:srgbClr val="000000"/>
              </a:solidFill>
              <a:latin typeface="Arial"/>
              <a:cs typeface="Arial"/>
            </a:rPr>
            <a:t>Het jaargemiddelde DAGvermogen tot heden is: 254 Watt (elke dag, gedurende 365 dagen)</a:t>
          </a:r>
        </a:p>
        <a:p xmlns:a="http://schemas.openxmlformats.org/drawingml/2006/main">
          <a:pPr algn="l" rtl="0">
            <a:defRPr sz="1000"/>
          </a:pPr>
          <a:r>
            <a:rPr lang="nl-NL" sz="925" b="1" i="0" u="none" strike="noStrike" baseline="0">
              <a:solidFill>
                <a:srgbClr val="000000"/>
              </a:solidFill>
              <a:latin typeface="Arial"/>
              <a:cs typeface="Arial"/>
            </a:rPr>
            <a:t>Dit is 90,7 W/m2 kollectoroppervlak.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0.664</cdr:x>
      <cdr:y>0.16975</cdr:y>
    </cdr:from>
    <cdr:to>
      <cdr:x>0.97225</cdr:x>
      <cdr:y>0.43425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7034" y="952012"/>
          <a:ext cx="2835080" cy="1483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Dit vermogen is bepaald door de gemeten energieopbrengst in kWh te delen door het aantal uren waarin de energie is geleverd.</a:t>
          </a:r>
        </a:p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Het vermogen wordt voornamelijk bepaald door het vermogen van de Global Irradiation in Watt/m</a:t>
          </a:r>
          <a:r>
            <a:rPr lang="nl-NL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op het collector oppervlak en de dagelijkse verbruik van energie.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5688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0.699</cdr:x>
      <cdr:y>0.20775</cdr:y>
    </cdr:from>
    <cdr:to>
      <cdr:x>0.84538</cdr:x>
      <cdr:y>0.30775</cdr:y>
    </cdr:to>
    <cdr:sp macro="" textlink="">
      <cdr:nvSpPr>
        <cdr:cNvPr id="530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06" y="1164205"/>
          <a:ext cx="1269944" cy="56038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00" mc:Ignorable="a14" a14:legacySpreadsheetColorIndex="13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Gemiddelde verhouding (jan t/m mei) </a:t>
          </a:r>
        </a:p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TH/PV = 5,7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0.72925</cdr:x>
      <cdr:y>0.219</cdr:y>
    </cdr:from>
    <cdr:to>
      <cdr:x>0.74025</cdr:x>
      <cdr:y>0.29975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7160" y="1228222"/>
          <a:ext cx="101171" cy="45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0.6245</cdr:x>
      <cdr:y>0.17375</cdr:y>
    </cdr:from>
    <cdr:to>
      <cdr:x>0.9355</cdr:x>
      <cdr:y>0.38025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3739" y="974446"/>
          <a:ext cx="2860373" cy="115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 volgende variabelen zijn van invloed: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het warmwaterverbruik (+++++)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de temperatuur van het leidingwater (++)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de buitenlucht temperatuur (+++)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de zonnestraling (+++++)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197340" cy="560832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0.7655</cdr:x>
      <cdr:y>0.2975</cdr:y>
    </cdr:from>
    <cdr:to>
      <cdr:x>0.83725</cdr:x>
      <cdr:y>0.34375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0564" y="1668475"/>
          <a:ext cx="659909" cy="259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0.613</cdr:x>
      <cdr:y>0.2395</cdr:y>
    </cdr:from>
    <cdr:to>
      <cdr:x>0.9415</cdr:x>
      <cdr:y>0.411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7969" y="1343193"/>
          <a:ext cx="3021327" cy="961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 volgende variabelen zijn van invloed: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het warmwaterverbruik hoger(+++++)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de temperatuur van het leidingwater lager(++)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de buitenlucht temperatuur hoger(+++)</a:t>
          </a:r>
        </a:p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de zonnestraling hoger(+++++)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425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0.056</cdr:x>
      <cdr:y>0.32625</cdr:y>
    </cdr:from>
    <cdr:to>
      <cdr:x>0.99175</cdr:x>
      <cdr:y>0.327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5051" y="1829714"/>
          <a:ext cx="8606411" cy="42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0.06275</cdr:x>
      <cdr:y>0.2755</cdr:y>
    </cdr:from>
    <cdr:to>
      <cdr:x>0.28625</cdr:x>
      <cdr:y>0.3145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133" y="1545092"/>
          <a:ext cx="2055606" cy="21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 GigaJoule waarde op jaarbasis</a:t>
          </a:r>
        </a:p>
      </cdr:txBody>
    </cdr:sp>
  </cdr:relSizeAnchor>
  <cdr:relSizeAnchor xmlns:cdr="http://schemas.openxmlformats.org/drawingml/2006/chartDrawing">
    <cdr:from>
      <cdr:x>0.013</cdr:x>
      <cdr:y>0.07725</cdr:y>
    </cdr:from>
    <cdr:to>
      <cdr:x>0.1115</cdr:x>
      <cdr:y>0.12475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9565" y="433243"/>
          <a:ext cx="905938" cy="266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kWh/m</a:t>
          </a:r>
          <a:r>
            <a:rPr lang="nl-NL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N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/dag</a:t>
          </a:r>
        </a:p>
      </cdr:txBody>
    </cdr:sp>
  </cdr:relSizeAnchor>
  <cdr:relSizeAnchor xmlns:cdr="http://schemas.openxmlformats.org/drawingml/2006/chartDrawing">
    <cdr:from>
      <cdr:x>0.51425</cdr:x>
      <cdr:y>0.521</cdr:y>
    </cdr:from>
    <cdr:to>
      <cdr:x>0.844</cdr:x>
      <cdr:y>0.81075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9732" y="2921935"/>
          <a:ext cx="3032823" cy="1625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Dit is de gemiddelde dagelijkse momentele hoeveelheid energie, die de kollector per m</a:t>
          </a:r>
          <a:r>
            <a:rPr lang="nl-NL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levert.</a:t>
          </a:r>
        </a:p>
        <a:p xmlns:a="http://schemas.openxmlformats.org/drawingml/2006/main">
          <a:pPr algn="l" rtl="0">
            <a:defRPr sz="1000"/>
          </a:pPr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Vermenigvuldigd met het kollector oppervlak (2,8 m</a:t>
          </a:r>
          <a:r>
            <a:rPr lang="nl-NL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) en 365 dagen, levert dit de jaaropbrengst in kWh op.                 1,451 kWh/m</a:t>
          </a:r>
          <a:r>
            <a:rPr lang="nl-NL" sz="1100" b="1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nl-NL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/dag= 5,334 GJ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0.07625</cdr:x>
      <cdr:y>0.30875</cdr:y>
    </cdr:from>
    <cdr:to>
      <cdr:x>0.9885</cdr:x>
      <cdr:y>0.30875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01297" y="1731569"/>
          <a:ext cx="8390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0.53425</cdr:x>
      <cdr:y>0.252</cdr:y>
    </cdr:from>
    <cdr:to>
      <cdr:x>0.95925</cdr:x>
      <cdr:y>0.29175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3679" y="1413297"/>
          <a:ext cx="3908869" cy="222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VROEGERE (2003) SUBSIDIABELE (E 700) ENERGIEOPBRENGST</a:t>
          </a:r>
        </a:p>
      </cdr:txBody>
    </cdr:sp>
  </cdr:relSizeAnchor>
  <cdr:relSizeAnchor xmlns:cdr="http://schemas.openxmlformats.org/drawingml/2006/chartDrawing">
    <cdr:from>
      <cdr:x>0.07625</cdr:x>
      <cdr:y>0.48925</cdr:y>
    </cdr:from>
    <cdr:to>
      <cdr:x>0.9885</cdr:x>
      <cdr:y>0.48925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01297" y="2743871"/>
          <a:ext cx="8390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FF00" mc:Ignorable="a14" a14:legacySpreadsheetColorIndex="11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0.109</cdr:x>
      <cdr:y>0.38275</cdr:y>
    </cdr:from>
    <cdr:to>
      <cdr:x>0.32975</cdr:x>
      <cdr:y>0.4045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2510" y="2146584"/>
          <a:ext cx="2030313" cy="121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0.475</cdr:x>
      <cdr:y>0.50325</cdr:y>
    </cdr:from>
    <cdr:to>
      <cdr:x>0.891</cdr:x>
      <cdr:y>0.54175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737" y="2822387"/>
          <a:ext cx="3826093" cy="215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VROEGERE (2003) SUBSIDIABELE (E. 500) ENERGIEOPBRENGST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603875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8"/>
  <sheetViews>
    <sheetView topLeftCell="H1" workbookViewId="0">
      <selection activeCell="T4" sqref="T4"/>
    </sheetView>
  </sheetViews>
  <sheetFormatPr defaultRowHeight="13.2" x14ac:dyDescent="0.25"/>
  <cols>
    <col min="1" max="1" width="3.109375" customWidth="1"/>
    <col min="2" max="3" width="11.33203125" style="3" customWidth="1"/>
    <col min="4" max="4" width="10.109375" style="3" customWidth="1"/>
    <col min="5" max="5" width="12.33203125" style="3" customWidth="1"/>
    <col min="6" max="6" width="11.33203125" style="5" customWidth="1"/>
    <col min="7" max="7" width="7.44140625" style="2" customWidth="1"/>
    <col min="8" max="8" width="7.77734375" style="2" customWidth="1"/>
    <col min="9" max="9" width="7.44140625" style="2" customWidth="1"/>
    <col min="10" max="10" width="7.6640625" style="2" customWidth="1"/>
    <col min="11" max="11" width="9" style="2" customWidth="1"/>
    <col min="12" max="12" width="11.44140625" style="2" customWidth="1"/>
    <col min="13" max="13" width="9.77734375" style="2" customWidth="1"/>
    <col min="14" max="14" width="3.109375" customWidth="1"/>
    <col min="15" max="15" width="15" customWidth="1"/>
    <col min="16" max="16" width="15.109375" customWidth="1"/>
    <col min="17" max="20" width="14.44140625" customWidth="1"/>
    <col min="21" max="21" width="15.33203125" style="2" customWidth="1"/>
    <col min="22" max="23" width="14.44140625" style="2" customWidth="1"/>
    <col min="24" max="24" width="14.33203125" style="2" customWidth="1"/>
    <col min="25" max="25" width="15.33203125" style="2" customWidth="1"/>
    <col min="26" max="26" width="15.109375" style="2" customWidth="1"/>
    <col min="27" max="27" width="13.109375" style="1" customWidth="1"/>
  </cols>
  <sheetData>
    <row r="2" spans="1:27" x14ac:dyDescent="0.25">
      <c r="B2" s="24" t="s">
        <v>6</v>
      </c>
      <c r="C2" s="24" t="s">
        <v>5</v>
      </c>
      <c r="D2" s="24" t="s">
        <v>4</v>
      </c>
      <c r="E2" s="24" t="s">
        <v>3</v>
      </c>
      <c r="F2" s="24" t="s">
        <v>2</v>
      </c>
      <c r="G2" s="24" t="s">
        <v>1</v>
      </c>
      <c r="H2" s="24" t="s">
        <v>12</v>
      </c>
      <c r="I2" s="24" t="s">
        <v>11</v>
      </c>
      <c r="J2" s="24" t="s">
        <v>10</v>
      </c>
      <c r="K2" s="24" t="s">
        <v>9</v>
      </c>
      <c r="L2" s="24" t="s">
        <v>8</v>
      </c>
      <c r="M2" s="24" t="s">
        <v>7</v>
      </c>
      <c r="O2" s="25" t="s">
        <v>0</v>
      </c>
      <c r="P2" s="26" t="s">
        <v>0</v>
      </c>
      <c r="Q2" s="26" t="s">
        <v>0</v>
      </c>
      <c r="R2" s="26" t="s">
        <v>0</v>
      </c>
      <c r="S2" s="26" t="s">
        <v>0</v>
      </c>
      <c r="T2" s="26" t="s">
        <v>0</v>
      </c>
      <c r="U2" s="26" t="s">
        <v>0</v>
      </c>
      <c r="V2" s="26" t="s">
        <v>0</v>
      </c>
      <c r="W2" s="26" t="s">
        <v>0</v>
      </c>
      <c r="X2" s="26" t="s">
        <v>0</v>
      </c>
      <c r="Y2" s="26" t="s">
        <v>0</v>
      </c>
      <c r="Z2" s="26" t="s">
        <v>0</v>
      </c>
    </row>
    <row r="3" spans="1:27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O3" s="25" t="s">
        <v>7</v>
      </c>
      <c r="P3" s="26" t="s">
        <v>8</v>
      </c>
      <c r="Q3" s="26" t="s">
        <v>9</v>
      </c>
      <c r="R3" s="26" t="s">
        <v>10</v>
      </c>
      <c r="S3" s="26" t="s">
        <v>11</v>
      </c>
      <c r="T3" s="26" t="s">
        <v>12</v>
      </c>
      <c r="U3" s="26" t="s">
        <v>1</v>
      </c>
      <c r="V3" s="26" t="s">
        <v>2</v>
      </c>
      <c r="W3" s="26" t="s">
        <v>3</v>
      </c>
      <c r="X3" s="26" t="s">
        <v>4</v>
      </c>
      <c r="Y3" s="26" t="s">
        <v>5</v>
      </c>
      <c r="Z3" s="26" t="s">
        <v>6</v>
      </c>
    </row>
    <row r="4" spans="1:27" x14ac:dyDescent="0.25">
      <c r="A4" s="18">
        <v>1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f>S4-R33</f>
        <v>7.1650000000000205</v>
      </c>
      <c r="J4" s="2">
        <f>R4-Q34</f>
        <v>7.9509999999999934</v>
      </c>
      <c r="K4" s="2">
        <f>Q4-P31</f>
        <v>1.7879999999999967</v>
      </c>
      <c r="L4" s="2">
        <f>P4-O34</f>
        <v>0.15900000000000247</v>
      </c>
      <c r="M4" s="2">
        <f>O4-0</f>
        <v>0.41899999999999998</v>
      </c>
      <c r="N4" s="18">
        <v>1</v>
      </c>
      <c r="O4" s="2">
        <v>0.41899999999999998</v>
      </c>
      <c r="P4" s="2">
        <v>18.109000000000002</v>
      </c>
      <c r="Q4" s="2">
        <v>64.200999999999993</v>
      </c>
      <c r="R4" s="2">
        <v>213.202</v>
      </c>
      <c r="S4" s="2">
        <v>355.43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39">
        <v>1</v>
      </c>
    </row>
    <row r="5" spans="1:27" x14ac:dyDescent="0.25">
      <c r="A5" s="18">
        <v>2</v>
      </c>
      <c r="B5" s="2">
        <f t="shared" ref="B5:B29" si="0">Z5-Z4</f>
        <v>0</v>
      </c>
      <c r="C5" s="2">
        <f t="shared" ref="C5:C33" si="1">Y5-Y4</f>
        <v>0</v>
      </c>
      <c r="D5" s="2">
        <f>X5-X4</f>
        <v>0</v>
      </c>
      <c r="E5" s="2">
        <f t="shared" ref="E5:E33" si="2">W5-W4</f>
        <v>0</v>
      </c>
      <c r="F5" s="2">
        <f t="shared" ref="F5:F34" si="3">V5-V4</f>
        <v>0</v>
      </c>
      <c r="G5" s="2">
        <f>U5-U4</f>
        <v>0</v>
      </c>
      <c r="H5" s="2">
        <f t="shared" ref="H5:H33" si="4">T5-T4</f>
        <v>0</v>
      </c>
      <c r="I5" s="2">
        <f t="shared" ref="I5:I34" si="5">S5-S4</f>
        <v>1.2369999999999663</v>
      </c>
      <c r="J5" s="2">
        <f>R5-R4</f>
        <v>4.5550000000000068</v>
      </c>
      <c r="K5" s="2">
        <f>Q5-Q4</f>
        <v>5.8800000000000097</v>
      </c>
      <c r="L5" s="2">
        <f>P5-P4</f>
        <v>2.5769999999999982</v>
      </c>
      <c r="M5" s="2">
        <f t="shared" ref="M5:M34" si="6">O5-O4</f>
        <v>1.002</v>
      </c>
      <c r="N5" s="18">
        <v>2</v>
      </c>
      <c r="O5" s="2">
        <v>1.421</v>
      </c>
      <c r="P5" s="2">
        <v>20.686</v>
      </c>
      <c r="Q5" s="2">
        <v>70.081000000000003</v>
      </c>
      <c r="R5" s="2">
        <v>217.75700000000001</v>
      </c>
      <c r="S5" s="2">
        <v>356.66699999999997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39">
        <v>2</v>
      </c>
    </row>
    <row r="6" spans="1:27" x14ac:dyDescent="0.25">
      <c r="A6" s="18">
        <v>3</v>
      </c>
      <c r="B6" s="2">
        <f>Z6-Z5</f>
        <v>0</v>
      </c>
      <c r="C6" s="2">
        <f t="shared" si="1"/>
        <v>0</v>
      </c>
      <c r="D6" s="2">
        <f>X6-X5</f>
        <v>0</v>
      </c>
      <c r="E6" s="2">
        <f t="shared" si="2"/>
        <v>0</v>
      </c>
      <c r="F6" s="2">
        <f t="shared" si="3"/>
        <v>0</v>
      </c>
      <c r="G6" s="2">
        <f>U6-U5</f>
        <v>0</v>
      </c>
      <c r="H6" s="2">
        <f t="shared" si="4"/>
        <v>0</v>
      </c>
      <c r="I6" s="2">
        <f t="shared" si="5"/>
        <v>9.66700000000003</v>
      </c>
      <c r="J6" s="2">
        <f t="shared" ref="J6:J33" si="7">R6-R5</f>
        <v>6.8580000000000041</v>
      </c>
      <c r="K6" s="2">
        <f t="shared" ref="K6:K11" si="8">Q6-Q5</f>
        <v>0.8469999999999942</v>
      </c>
      <c r="L6" s="2">
        <f t="shared" ref="L6:L23" si="9">P6-P5</f>
        <v>4.9280000000000008</v>
      </c>
      <c r="M6" s="2">
        <f t="shared" si="6"/>
        <v>0.55099999999999993</v>
      </c>
      <c r="N6" s="18">
        <v>3</v>
      </c>
      <c r="O6" s="2">
        <v>1.972</v>
      </c>
      <c r="P6" s="2">
        <v>25.614000000000001</v>
      </c>
      <c r="Q6" s="2">
        <v>70.927999999999997</v>
      </c>
      <c r="R6" s="2">
        <v>224.61500000000001</v>
      </c>
      <c r="S6" s="2">
        <v>366.334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39">
        <v>3</v>
      </c>
    </row>
    <row r="7" spans="1:27" x14ac:dyDescent="0.25">
      <c r="A7" s="18">
        <v>4</v>
      </c>
      <c r="B7" s="2">
        <f t="shared" si="0"/>
        <v>0</v>
      </c>
      <c r="C7" s="2">
        <f t="shared" si="1"/>
        <v>0</v>
      </c>
      <c r="D7" s="2">
        <f>X7-X6</f>
        <v>0</v>
      </c>
      <c r="E7" s="2">
        <f t="shared" si="2"/>
        <v>0</v>
      </c>
      <c r="F7" s="2">
        <f t="shared" si="3"/>
        <v>0</v>
      </c>
      <c r="G7" s="2">
        <f t="shared" ref="G7:G34" si="10">U7-U6</f>
        <v>0</v>
      </c>
      <c r="H7" s="2">
        <f t="shared" si="4"/>
        <v>0</v>
      </c>
      <c r="I7" s="2">
        <f t="shared" si="5"/>
        <v>4.6150000000000091</v>
      </c>
      <c r="J7" s="2">
        <f t="shared" si="7"/>
        <v>0</v>
      </c>
      <c r="K7" s="2">
        <f t="shared" si="8"/>
        <v>2.3400000000000034</v>
      </c>
      <c r="L7" s="2">
        <f t="shared" si="9"/>
        <v>0</v>
      </c>
      <c r="M7" s="2">
        <f t="shared" si="6"/>
        <v>6.800000000000006E-2</v>
      </c>
      <c r="N7" s="18">
        <v>4</v>
      </c>
      <c r="O7" s="2">
        <v>2.04</v>
      </c>
      <c r="P7" s="2">
        <v>25.614000000000001</v>
      </c>
      <c r="Q7" s="2">
        <v>73.268000000000001</v>
      </c>
      <c r="R7" s="2">
        <v>224.61500000000001</v>
      </c>
      <c r="S7" s="2">
        <v>370.94900000000001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39">
        <v>4</v>
      </c>
    </row>
    <row r="8" spans="1:27" x14ac:dyDescent="0.25">
      <c r="A8" s="18">
        <v>5</v>
      </c>
      <c r="B8" s="2">
        <f t="shared" si="0"/>
        <v>0</v>
      </c>
      <c r="C8" s="2">
        <f t="shared" si="1"/>
        <v>0</v>
      </c>
      <c r="D8" s="2">
        <f>X9-X7</f>
        <v>0</v>
      </c>
      <c r="E8" s="2">
        <f t="shared" si="2"/>
        <v>0</v>
      </c>
      <c r="F8" s="2">
        <f t="shared" si="3"/>
        <v>0</v>
      </c>
      <c r="G8" s="2">
        <f t="shared" si="10"/>
        <v>0</v>
      </c>
      <c r="H8" s="2">
        <f t="shared" si="4"/>
        <v>0</v>
      </c>
      <c r="I8" s="2">
        <f t="shared" si="5"/>
        <v>9.8729999999999905</v>
      </c>
      <c r="J8" s="2">
        <f t="shared" si="7"/>
        <v>8.2740000000000009</v>
      </c>
      <c r="K8" s="2">
        <f t="shared" si="8"/>
        <v>7.2800000000000011</v>
      </c>
      <c r="L8" s="2">
        <f t="shared" si="9"/>
        <v>5.4359999999999999</v>
      </c>
      <c r="M8" s="2">
        <f t="shared" si="6"/>
        <v>2.2619999999999996</v>
      </c>
      <c r="N8" s="18">
        <v>5</v>
      </c>
      <c r="O8" s="2">
        <v>4.3019999999999996</v>
      </c>
      <c r="P8" s="2">
        <v>31.05</v>
      </c>
      <c r="Q8" s="2">
        <v>80.548000000000002</v>
      </c>
      <c r="R8" s="2">
        <v>232.88900000000001</v>
      </c>
      <c r="S8" s="2">
        <v>380.822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39">
        <v>5</v>
      </c>
    </row>
    <row r="9" spans="1:27" x14ac:dyDescent="0.25">
      <c r="A9" s="18">
        <v>6</v>
      </c>
      <c r="B9" s="2">
        <f t="shared" si="0"/>
        <v>0</v>
      </c>
      <c r="C9" s="2">
        <f t="shared" si="1"/>
        <v>0</v>
      </c>
      <c r="D9" s="2">
        <f t="shared" ref="D9:D24" si="11">X10-X9</f>
        <v>0</v>
      </c>
      <c r="E9" s="2">
        <f t="shared" si="2"/>
        <v>0</v>
      </c>
      <c r="F9" s="2">
        <f t="shared" si="3"/>
        <v>0</v>
      </c>
      <c r="G9" s="2">
        <f t="shared" si="10"/>
        <v>0</v>
      </c>
      <c r="H9" s="2">
        <f t="shared" si="4"/>
        <v>0</v>
      </c>
      <c r="I9" s="2">
        <f t="shared" si="5"/>
        <v>2.660000000000025</v>
      </c>
      <c r="J9" s="2">
        <f t="shared" si="7"/>
        <v>1.5999999999991132E-2</v>
      </c>
      <c r="K9" s="2">
        <f t="shared" si="8"/>
        <v>2.6820000000000022</v>
      </c>
      <c r="L9" s="2">
        <f t="shared" si="9"/>
        <v>0.27899999999999991</v>
      </c>
      <c r="M9" s="2">
        <f t="shared" si="6"/>
        <v>1.5150000000000006</v>
      </c>
      <c r="N9" s="18">
        <v>6</v>
      </c>
      <c r="O9" s="2">
        <v>5.8170000000000002</v>
      </c>
      <c r="P9" s="2">
        <v>31.329000000000001</v>
      </c>
      <c r="Q9" s="2">
        <v>83.23</v>
      </c>
      <c r="R9" s="2">
        <v>232.905</v>
      </c>
      <c r="S9" s="2">
        <v>383.48200000000003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39">
        <v>6</v>
      </c>
    </row>
    <row r="10" spans="1:27" x14ac:dyDescent="0.25">
      <c r="A10" s="18">
        <v>7</v>
      </c>
      <c r="B10" s="2">
        <f>Z10-Z9</f>
        <v>0</v>
      </c>
      <c r="C10" s="2">
        <f t="shared" si="1"/>
        <v>0</v>
      </c>
      <c r="D10" s="2">
        <f t="shared" si="11"/>
        <v>0</v>
      </c>
      <c r="E10" s="2">
        <f t="shared" si="2"/>
        <v>0</v>
      </c>
      <c r="F10" s="2">
        <f t="shared" si="3"/>
        <v>0</v>
      </c>
      <c r="G10" s="2">
        <f t="shared" si="10"/>
        <v>0</v>
      </c>
      <c r="H10" s="2">
        <f t="shared" si="4"/>
        <v>0</v>
      </c>
      <c r="I10" s="2">
        <f t="shared" si="5"/>
        <v>4.4919999999999618</v>
      </c>
      <c r="J10" s="2">
        <f t="shared" si="7"/>
        <v>3.0970000000000084</v>
      </c>
      <c r="K10" s="2">
        <f t="shared" si="8"/>
        <v>0.6910000000000025</v>
      </c>
      <c r="L10" s="2">
        <f t="shared" si="9"/>
        <v>0</v>
      </c>
      <c r="M10" s="2">
        <f t="shared" si="6"/>
        <v>0.23200000000000021</v>
      </c>
      <c r="N10" s="18">
        <v>7</v>
      </c>
      <c r="O10" s="2">
        <v>6.0490000000000004</v>
      </c>
      <c r="P10" s="2">
        <v>31.329000000000001</v>
      </c>
      <c r="Q10" s="2">
        <v>83.921000000000006</v>
      </c>
      <c r="R10" s="2">
        <v>236.00200000000001</v>
      </c>
      <c r="S10" s="2">
        <v>387.97399999999999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39">
        <v>7</v>
      </c>
    </row>
    <row r="11" spans="1:27" x14ac:dyDescent="0.25">
      <c r="A11" s="18">
        <v>8</v>
      </c>
      <c r="B11" s="2">
        <f t="shared" si="0"/>
        <v>0</v>
      </c>
      <c r="C11" s="2">
        <f t="shared" si="1"/>
        <v>0</v>
      </c>
      <c r="D11" s="2">
        <f t="shared" si="11"/>
        <v>0</v>
      </c>
      <c r="E11" s="2">
        <f t="shared" si="2"/>
        <v>0</v>
      </c>
      <c r="F11" s="2">
        <f t="shared" si="3"/>
        <v>0</v>
      </c>
      <c r="G11" s="2">
        <f t="shared" si="10"/>
        <v>0</v>
      </c>
      <c r="H11" s="2">
        <f t="shared" si="4"/>
        <v>0</v>
      </c>
      <c r="I11" s="2">
        <f t="shared" si="5"/>
        <v>1.6000000000019554E-2</v>
      </c>
      <c r="J11" s="2">
        <f t="shared" si="7"/>
        <v>3.0720000000000027</v>
      </c>
      <c r="K11" s="2">
        <f t="shared" si="8"/>
        <v>7.0249999999999915</v>
      </c>
      <c r="L11" s="2">
        <f t="shared" si="9"/>
        <v>0.10999999999999943</v>
      </c>
      <c r="M11" s="2">
        <f t="shared" si="6"/>
        <v>6.7999999999999616E-2</v>
      </c>
      <c r="N11" s="18">
        <v>8</v>
      </c>
      <c r="O11" s="2">
        <v>6.117</v>
      </c>
      <c r="P11" s="2">
        <v>31.439</v>
      </c>
      <c r="Q11" s="2">
        <v>90.945999999999998</v>
      </c>
      <c r="R11" s="2">
        <v>239.07400000000001</v>
      </c>
      <c r="S11" s="2">
        <v>387.99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39">
        <v>8</v>
      </c>
    </row>
    <row r="12" spans="1:27" x14ac:dyDescent="0.25">
      <c r="A12" s="18">
        <v>9</v>
      </c>
      <c r="B12" s="2">
        <f t="shared" si="0"/>
        <v>0</v>
      </c>
      <c r="C12" s="2">
        <f t="shared" si="1"/>
        <v>0</v>
      </c>
      <c r="D12" s="2">
        <f t="shared" si="11"/>
        <v>0</v>
      </c>
      <c r="E12" s="2">
        <f t="shared" si="2"/>
        <v>0</v>
      </c>
      <c r="F12" s="2">
        <f t="shared" si="3"/>
        <v>0</v>
      </c>
      <c r="G12" s="2">
        <f t="shared" si="10"/>
        <v>0</v>
      </c>
      <c r="H12" s="2">
        <f t="shared" si="4"/>
        <v>0</v>
      </c>
      <c r="I12" s="2">
        <f t="shared" si="5"/>
        <v>5.8849999999999909</v>
      </c>
      <c r="J12" s="2">
        <f t="shared" si="7"/>
        <v>8.3709999999999809</v>
      </c>
      <c r="K12" s="2">
        <f t="shared" ref="K12:K34" si="12">Q12-Q11</f>
        <v>7.7620000000000005</v>
      </c>
      <c r="L12" s="2">
        <f t="shared" si="9"/>
        <v>0</v>
      </c>
      <c r="M12" s="2">
        <f t="shared" si="6"/>
        <v>0</v>
      </c>
      <c r="N12" s="18">
        <v>9</v>
      </c>
      <c r="O12" s="2">
        <v>6.117</v>
      </c>
      <c r="P12" s="2">
        <v>31.439</v>
      </c>
      <c r="Q12" s="2">
        <v>98.707999999999998</v>
      </c>
      <c r="R12" s="2">
        <v>247.44499999999999</v>
      </c>
      <c r="S12" s="2">
        <v>393.875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39">
        <v>9</v>
      </c>
    </row>
    <row r="13" spans="1:27" x14ac:dyDescent="0.25">
      <c r="A13" s="18">
        <v>10</v>
      </c>
      <c r="B13" s="2">
        <f t="shared" si="0"/>
        <v>0</v>
      </c>
      <c r="C13" s="2">
        <f t="shared" si="1"/>
        <v>0</v>
      </c>
      <c r="D13" s="2">
        <f t="shared" si="11"/>
        <v>0</v>
      </c>
      <c r="E13" s="2">
        <f t="shared" si="2"/>
        <v>0</v>
      </c>
      <c r="F13" s="2">
        <f t="shared" si="3"/>
        <v>0</v>
      </c>
      <c r="G13" s="2">
        <f t="shared" si="10"/>
        <v>0</v>
      </c>
      <c r="H13" s="2">
        <f t="shared" si="4"/>
        <v>0</v>
      </c>
      <c r="I13" s="2">
        <f t="shared" si="5"/>
        <v>1.5249999999999773</v>
      </c>
      <c r="J13" s="2">
        <f t="shared" si="7"/>
        <v>1.6630000000000109</v>
      </c>
      <c r="K13" s="2">
        <f t="shared" si="12"/>
        <v>7.2120000000000033</v>
      </c>
      <c r="L13" s="2">
        <f t="shared" si="9"/>
        <v>0.41600000000000037</v>
      </c>
      <c r="M13" s="2">
        <f t="shared" si="6"/>
        <v>1.2370000000000001</v>
      </c>
      <c r="N13" s="18">
        <v>10</v>
      </c>
      <c r="O13" s="2">
        <v>7.3540000000000001</v>
      </c>
      <c r="P13" s="2">
        <v>31.855</v>
      </c>
      <c r="Q13" s="2">
        <v>105.92</v>
      </c>
      <c r="R13" s="2">
        <v>249.108</v>
      </c>
      <c r="S13" s="2">
        <v>395.4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39">
        <v>10</v>
      </c>
    </row>
    <row r="14" spans="1:27" x14ac:dyDescent="0.25">
      <c r="A14" s="18">
        <v>11</v>
      </c>
      <c r="B14" s="2">
        <f t="shared" si="0"/>
        <v>0</v>
      </c>
      <c r="C14" s="2">
        <f t="shared" si="1"/>
        <v>0</v>
      </c>
      <c r="D14" s="2">
        <f t="shared" si="11"/>
        <v>0</v>
      </c>
      <c r="E14" s="2">
        <f t="shared" si="2"/>
        <v>0</v>
      </c>
      <c r="F14" s="2">
        <f t="shared" si="3"/>
        <v>0</v>
      </c>
      <c r="G14" s="2">
        <f t="shared" si="10"/>
        <v>0</v>
      </c>
      <c r="H14" s="2">
        <f t="shared" si="4"/>
        <v>0</v>
      </c>
      <c r="I14" s="2">
        <f t="shared" si="5"/>
        <v>5.2999999999997272E-2</v>
      </c>
      <c r="J14" s="2">
        <f t="shared" si="7"/>
        <v>9.3039999999999736</v>
      </c>
      <c r="K14" s="2">
        <f t="shared" si="12"/>
        <v>3.3509999999999991</v>
      </c>
      <c r="L14" s="2">
        <f t="shared" si="9"/>
        <v>0.85200000000000031</v>
      </c>
      <c r="M14" s="2">
        <f t="shared" si="6"/>
        <v>1.4099999999999993</v>
      </c>
      <c r="N14" s="18">
        <v>11</v>
      </c>
      <c r="O14" s="2">
        <v>8.7639999999999993</v>
      </c>
      <c r="P14" s="2">
        <v>32.707000000000001</v>
      </c>
      <c r="Q14" s="2">
        <v>109.271</v>
      </c>
      <c r="R14" s="2">
        <v>258.41199999999998</v>
      </c>
      <c r="S14" s="2">
        <v>395.45299999999997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39">
        <v>11</v>
      </c>
    </row>
    <row r="15" spans="1:27" x14ac:dyDescent="0.25">
      <c r="A15" s="18">
        <v>12</v>
      </c>
      <c r="B15" s="2">
        <f t="shared" si="0"/>
        <v>0</v>
      </c>
      <c r="C15" s="2">
        <f t="shared" si="1"/>
        <v>0</v>
      </c>
      <c r="D15" s="2">
        <f t="shared" si="11"/>
        <v>0</v>
      </c>
      <c r="E15" s="2">
        <f t="shared" si="2"/>
        <v>0</v>
      </c>
      <c r="F15" s="2">
        <f t="shared" si="3"/>
        <v>0</v>
      </c>
      <c r="G15" s="2">
        <f t="shared" si="10"/>
        <v>0</v>
      </c>
      <c r="H15" s="2">
        <f t="shared" si="4"/>
        <v>0</v>
      </c>
      <c r="I15" s="2">
        <f t="shared" si="5"/>
        <v>2.9930000000000518</v>
      </c>
      <c r="J15" s="2">
        <f t="shared" si="7"/>
        <v>4.40300000000002</v>
      </c>
      <c r="K15" s="2">
        <f t="shared" si="12"/>
        <v>7.6700000000000017</v>
      </c>
      <c r="L15" s="2">
        <f t="shared" si="9"/>
        <v>2.8100000000000023</v>
      </c>
      <c r="M15" s="2">
        <f t="shared" si="6"/>
        <v>2.9720000000000013</v>
      </c>
      <c r="N15" s="18">
        <v>12</v>
      </c>
      <c r="O15" s="2">
        <v>11.736000000000001</v>
      </c>
      <c r="P15" s="2">
        <v>35.517000000000003</v>
      </c>
      <c r="Q15" s="2">
        <v>116.941</v>
      </c>
      <c r="R15" s="2">
        <v>262.815</v>
      </c>
      <c r="S15" s="2">
        <v>398.44600000000003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39">
        <v>12</v>
      </c>
    </row>
    <row r="16" spans="1:27" x14ac:dyDescent="0.25">
      <c r="A16" s="18">
        <v>13</v>
      </c>
      <c r="B16" s="2">
        <f t="shared" si="0"/>
        <v>0</v>
      </c>
      <c r="C16" s="2">
        <f t="shared" si="1"/>
        <v>0</v>
      </c>
      <c r="D16" s="2">
        <f t="shared" si="11"/>
        <v>0</v>
      </c>
      <c r="E16" s="2">
        <f t="shared" si="2"/>
        <v>0</v>
      </c>
      <c r="F16" s="2">
        <f t="shared" si="3"/>
        <v>0</v>
      </c>
      <c r="G16" s="2">
        <f t="shared" si="10"/>
        <v>0</v>
      </c>
      <c r="H16" s="2">
        <f t="shared" si="4"/>
        <v>0</v>
      </c>
      <c r="I16" s="2">
        <f t="shared" si="5"/>
        <v>9.2529999999999859</v>
      </c>
      <c r="J16" s="2">
        <f t="shared" si="7"/>
        <v>4.8410000000000082</v>
      </c>
      <c r="K16" s="2">
        <f t="shared" si="12"/>
        <v>6.9789999999999992</v>
      </c>
      <c r="L16" s="2">
        <f t="shared" si="9"/>
        <v>0.23099999999999454</v>
      </c>
      <c r="M16" s="2">
        <f t="shared" si="6"/>
        <v>0.29299999999999926</v>
      </c>
      <c r="N16" s="18">
        <v>13</v>
      </c>
      <c r="O16" s="2">
        <v>12.029</v>
      </c>
      <c r="P16" s="2">
        <v>35.747999999999998</v>
      </c>
      <c r="Q16" s="2">
        <v>123.92</v>
      </c>
      <c r="R16" s="2">
        <v>267.65600000000001</v>
      </c>
      <c r="S16" s="2">
        <v>407.69900000000001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39">
        <v>13</v>
      </c>
    </row>
    <row r="17" spans="1:27" x14ac:dyDescent="0.25">
      <c r="A17" s="18">
        <v>14</v>
      </c>
      <c r="B17" s="2">
        <f t="shared" si="0"/>
        <v>0</v>
      </c>
      <c r="C17" s="2">
        <f t="shared" si="1"/>
        <v>0</v>
      </c>
      <c r="D17" s="2">
        <f t="shared" si="11"/>
        <v>0</v>
      </c>
      <c r="E17" s="2">
        <f t="shared" si="2"/>
        <v>0</v>
      </c>
      <c r="F17" s="2">
        <f t="shared" si="3"/>
        <v>0</v>
      </c>
      <c r="G17" s="2">
        <f t="shared" si="10"/>
        <v>0</v>
      </c>
      <c r="H17" s="21">
        <f t="shared" si="4"/>
        <v>0</v>
      </c>
      <c r="I17" s="2">
        <f t="shared" si="5"/>
        <v>6.6009999999999991</v>
      </c>
      <c r="J17" s="2">
        <f t="shared" si="7"/>
        <v>4.8619999999999663</v>
      </c>
      <c r="K17" s="2">
        <f t="shared" si="12"/>
        <v>3.6509999999999962</v>
      </c>
      <c r="L17" s="2">
        <f t="shared" si="9"/>
        <v>5.7999999999999829E-2</v>
      </c>
      <c r="M17" s="2">
        <f t="shared" si="6"/>
        <v>0</v>
      </c>
      <c r="N17" s="18">
        <v>14</v>
      </c>
      <c r="O17" s="2">
        <v>12.029</v>
      </c>
      <c r="P17" s="2">
        <v>35.805999999999997</v>
      </c>
      <c r="Q17" s="2">
        <v>127.571</v>
      </c>
      <c r="R17" s="2">
        <v>272.51799999999997</v>
      </c>
      <c r="S17" s="2">
        <v>414.3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39">
        <v>14</v>
      </c>
    </row>
    <row r="18" spans="1:27" x14ac:dyDescent="0.25">
      <c r="A18" s="18">
        <v>15</v>
      </c>
      <c r="B18" s="2">
        <f t="shared" si="0"/>
        <v>0</v>
      </c>
      <c r="C18" s="2">
        <f t="shared" si="1"/>
        <v>0</v>
      </c>
      <c r="D18" s="2">
        <f t="shared" si="11"/>
        <v>0</v>
      </c>
      <c r="E18" s="2">
        <f t="shared" si="2"/>
        <v>0</v>
      </c>
      <c r="F18" s="2">
        <f t="shared" si="3"/>
        <v>0</v>
      </c>
      <c r="G18" s="2">
        <f t="shared" si="10"/>
        <v>0</v>
      </c>
      <c r="H18" s="2">
        <f t="shared" si="4"/>
        <v>0</v>
      </c>
      <c r="I18" s="2">
        <f t="shared" si="5"/>
        <v>8.3969999999999914</v>
      </c>
      <c r="J18" s="2">
        <f t="shared" si="7"/>
        <v>3.0510000000000446</v>
      </c>
      <c r="K18" s="2">
        <f t="shared" si="12"/>
        <v>2.0749999999999886</v>
      </c>
      <c r="L18" s="2">
        <f t="shared" si="9"/>
        <v>2.6270000000000024</v>
      </c>
      <c r="M18" s="2">
        <f t="shared" si="6"/>
        <v>0</v>
      </c>
      <c r="N18" s="18">
        <v>15</v>
      </c>
      <c r="O18" s="2">
        <v>12.029</v>
      </c>
      <c r="P18" s="2">
        <v>38.433</v>
      </c>
      <c r="Q18" s="2">
        <v>129.64599999999999</v>
      </c>
      <c r="R18" s="2">
        <v>275.56900000000002</v>
      </c>
      <c r="S18" s="2">
        <v>422.697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39">
        <v>15</v>
      </c>
    </row>
    <row r="19" spans="1:27" x14ac:dyDescent="0.25">
      <c r="A19" s="18">
        <v>16</v>
      </c>
      <c r="B19" s="2">
        <f t="shared" si="0"/>
        <v>0</v>
      </c>
      <c r="C19" s="2">
        <f t="shared" si="1"/>
        <v>0</v>
      </c>
      <c r="D19" s="2">
        <f t="shared" si="11"/>
        <v>0</v>
      </c>
      <c r="E19" s="2">
        <f t="shared" si="2"/>
        <v>0</v>
      </c>
      <c r="F19" s="2">
        <f t="shared" si="3"/>
        <v>0</v>
      </c>
      <c r="G19" s="2">
        <f t="shared" si="10"/>
        <v>0</v>
      </c>
      <c r="H19" s="2">
        <f t="shared" si="4"/>
        <v>0</v>
      </c>
      <c r="I19" s="2">
        <f t="shared" si="5"/>
        <v>10.822000000000003</v>
      </c>
      <c r="J19" s="2">
        <f t="shared" si="7"/>
        <v>9.875</v>
      </c>
      <c r="K19" s="2">
        <f t="shared" si="12"/>
        <v>5.6160000000000139</v>
      </c>
      <c r="L19" s="2">
        <f t="shared" si="9"/>
        <v>4.5570000000000022</v>
      </c>
      <c r="M19" s="2">
        <f t="shared" si="6"/>
        <v>0</v>
      </c>
      <c r="N19" s="18">
        <v>16</v>
      </c>
      <c r="O19" s="2">
        <v>12.029</v>
      </c>
      <c r="P19" s="2">
        <v>42.99</v>
      </c>
      <c r="Q19" s="2">
        <v>135.262</v>
      </c>
      <c r="R19" s="2">
        <v>285.44400000000002</v>
      </c>
      <c r="S19" s="2">
        <v>433.51900000000001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39">
        <v>16</v>
      </c>
    </row>
    <row r="20" spans="1:27" x14ac:dyDescent="0.25">
      <c r="A20" s="18">
        <v>17</v>
      </c>
      <c r="B20" s="2">
        <f t="shared" si="0"/>
        <v>0</v>
      </c>
      <c r="C20" s="2">
        <f t="shared" si="1"/>
        <v>0</v>
      </c>
      <c r="D20" s="2">
        <f t="shared" si="11"/>
        <v>0</v>
      </c>
      <c r="E20" s="2">
        <f t="shared" si="2"/>
        <v>0</v>
      </c>
      <c r="F20" s="2">
        <f t="shared" si="3"/>
        <v>0</v>
      </c>
      <c r="G20" s="2">
        <f t="shared" si="10"/>
        <v>0</v>
      </c>
      <c r="H20" s="2">
        <f t="shared" si="4"/>
        <v>0</v>
      </c>
      <c r="I20" s="2">
        <f t="shared" si="5"/>
        <v>10.983000000000004</v>
      </c>
      <c r="J20" s="2">
        <f t="shared" si="7"/>
        <v>5.4099999999999682</v>
      </c>
      <c r="K20" s="2">
        <f t="shared" si="12"/>
        <v>0.18799999999998818</v>
      </c>
      <c r="L20" s="2">
        <f t="shared" si="9"/>
        <v>2.1599999999999966</v>
      </c>
      <c r="M20" s="2">
        <f t="shared" si="6"/>
        <v>0.3620000000000001</v>
      </c>
      <c r="N20" s="18">
        <v>17</v>
      </c>
      <c r="O20" s="2">
        <v>12.391</v>
      </c>
      <c r="P20" s="2">
        <v>45.15</v>
      </c>
      <c r="Q20" s="2">
        <v>135.44999999999999</v>
      </c>
      <c r="R20" s="2">
        <v>290.85399999999998</v>
      </c>
      <c r="S20" s="2">
        <v>444.50200000000001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39">
        <v>17</v>
      </c>
    </row>
    <row r="21" spans="1:27" x14ac:dyDescent="0.25">
      <c r="A21" s="18">
        <v>18</v>
      </c>
      <c r="B21" s="2">
        <f t="shared" si="0"/>
        <v>0</v>
      </c>
      <c r="C21" s="2">
        <f t="shared" si="1"/>
        <v>0</v>
      </c>
      <c r="D21" s="2">
        <f t="shared" si="11"/>
        <v>0</v>
      </c>
      <c r="E21" s="2">
        <f t="shared" si="2"/>
        <v>0</v>
      </c>
      <c r="F21" s="2">
        <f t="shared" si="3"/>
        <v>0</v>
      </c>
      <c r="G21" s="2">
        <f t="shared" si="10"/>
        <v>0</v>
      </c>
      <c r="H21" s="2">
        <f t="shared" si="4"/>
        <v>0</v>
      </c>
      <c r="I21" s="2">
        <f t="shared" si="5"/>
        <v>10.649999999999977</v>
      </c>
      <c r="J21" s="2">
        <f t="shared" si="7"/>
        <v>4.7479999999999905</v>
      </c>
      <c r="K21" s="2">
        <f>Q21-Q20</f>
        <v>0.25100000000000477</v>
      </c>
      <c r="L21" s="2">
        <f t="shared" si="9"/>
        <v>0</v>
      </c>
      <c r="M21" s="2">
        <f t="shared" si="6"/>
        <v>0.38000000000000078</v>
      </c>
      <c r="N21" s="18">
        <v>18</v>
      </c>
      <c r="O21" s="2">
        <v>12.771000000000001</v>
      </c>
      <c r="P21" s="2">
        <v>45.15</v>
      </c>
      <c r="Q21" s="2">
        <v>135.70099999999999</v>
      </c>
      <c r="R21" s="2">
        <v>295.60199999999998</v>
      </c>
      <c r="S21" s="2">
        <v>455.15199999999999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39">
        <v>18</v>
      </c>
    </row>
    <row r="22" spans="1:27" x14ac:dyDescent="0.25">
      <c r="A22" s="18">
        <v>19</v>
      </c>
      <c r="B22" s="2">
        <f t="shared" si="0"/>
        <v>0</v>
      </c>
      <c r="C22" s="2">
        <f t="shared" si="1"/>
        <v>0</v>
      </c>
      <c r="D22" s="2">
        <f t="shared" si="11"/>
        <v>0</v>
      </c>
      <c r="E22" s="2">
        <f t="shared" si="2"/>
        <v>0</v>
      </c>
      <c r="F22" s="2">
        <f t="shared" si="3"/>
        <v>0</v>
      </c>
      <c r="G22" s="2">
        <f t="shared" si="10"/>
        <v>0</v>
      </c>
      <c r="H22" s="2">
        <f t="shared" si="4"/>
        <v>0</v>
      </c>
      <c r="I22" s="2">
        <f t="shared" si="5"/>
        <v>9.5950000000000273</v>
      </c>
      <c r="J22" s="2">
        <f t="shared" si="7"/>
        <v>8.5820000000000505</v>
      </c>
      <c r="K22" s="2">
        <f t="shared" si="12"/>
        <v>6.4279999999999973</v>
      </c>
      <c r="L22" s="2">
        <f t="shared" si="9"/>
        <v>0.29700000000000415</v>
      </c>
      <c r="M22" s="2">
        <f t="shared" si="6"/>
        <v>0</v>
      </c>
      <c r="N22" s="18">
        <v>19</v>
      </c>
      <c r="O22" s="2">
        <v>12.771000000000001</v>
      </c>
      <c r="P22" s="2">
        <v>45.447000000000003</v>
      </c>
      <c r="Q22" s="2">
        <v>142.12899999999999</v>
      </c>
      <c r="R22" s="2">
        <v>304.18400000000003</v>
      </c>
      <c r="S22" s="2">
        <v>464.74700000000001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39">
        <v>19</v>
      </c>
    </row>
    <row r="23" spans="1:27" x14ac:dyDescent="0.25">
      <c r="A23" s="18">
        <v>20</v>
      </c>
      <c r="B23" s="2">
        <f t="shared" si="0"/>
        <v>0</v>
      </c>
      <c r="C23" s="2">
        <f t="shared" si="1"/>
        <v>0</v>
      </c>
      <c r="D23" s="2">
        <f t="shared" si="11"/>
        <v>0</v>
      </c>
      <c r="E23" s="2">
        <f t="shared" si="2"/>
        <v>0</v>
      </c>
      <c r="F23" s="2">
        <f t="shared" si="3"/>
        <v>0</v>
      </c>
      <c r="G23" s="2">
        <f t="shared" si="10"/>
        <v>0</v>
      </c>
      <c r="H23" s="2">
        <f t="shared" si="4"/>
        <v>0</v>
      </c>
      <c r="I23" s="2">
        <f t="shared" si="5"/>
        <v>7.2819999999999823</v>
      </c>
      <c r="J23" s="2">
        <f t="shared" si="7"/>
        <v>6.0269999999999868</v>
      </c>
      <c r="K23" s="2">
        <f t="shared" si="12"/>
        <v>8.7290000000000134</v>
      </c>
      <c r="L23" s="2">
        <f t="shared" si="9"/>
        <v>0</v>
      </c>
      <c r="M23" s="2">
        <f t="shared" si="6"/>
        <v>0</v>
      </c>
      <c r="N23" s="18">
        <v>20</v>
      </c>
      <c r="O23" s="2">
        <v>12.771000000000001</v>
      </c>
      <c r="P23" s="2">
        <v>45.447000000000003</v>
      </c>
      <c r="Q23" s="2">
        <v>150.858</v>
      </c>
      <c r="R23" s="2">
        <v>310.21100000000001</v>
      </c>
      <c r="S23" s="2">
        <v>472.029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39">
        <v>20</v>
      </c>
    </row>
    <row r="24" spans="1:27" x14ac:dyDescent="0.25">
      <c r="A24" s="18">
        <v>21</v>
      </c>
      <c r="B24" s="2">
        <f t="shared" si="0"/>
        <v>0</v>
      </c>
      <c r="C24" s="2">
        <f t="shared" si="1"/>
        <v>0</v>
      </c>
      <c r="D24" s="2">
        <f t="shared" si="11"/>
        <v>0</v>
      </c>
      <c r="E24" s="2">
        <f t="shared" si="2"/>
        <v>0</v>
      </c>
      <c r="F24" s="2">
        <f t="shared" si="3"/>
        <v>0</v>
      </c>
      <c r="G24" s="2">
        <f t="shared" si="10"/>
        <v>0</v>
      </c>
      <c r="H24" s="2">
        <f t="shared" si="4"/>
        <v>0</v>
      </c>
      <c r="I24" s="2">
        <f t="shared" si="5"/>
        <v>2.8419999999999845</v>
      </c>
      <c r="J24" s="2">
        <f t="shared" si="7"/>
        <v>0.28499999999996817</v>
      </c>
      <c r="K24" s="2">
        <f t="shared" si="12"/>
        <v>3.2349999999999852</v>
      </c>
      <c r="L24" s="2">
        <f t="shared" ref="L24:L31" si="13">P24-P23</f>
        <v>3.9819999999999993</v>
      </c>
      <c r="M24" s="2">
        <f t="shared" si="6"/>
        <v>0</v>
      </c>
      <c r="N24" s="18">
        <v>21</v>
      </c>
      <c r="O24" s="2">
        <v>12.771000000000001</v>
      </c>
      <c r="P24" s="2">
        <v>49.429000000000002</v>
      </c>
      <c r="Q24" s="2">
        <v>154.09299999999999</v>
      </c>
      <c r="R24" s="2">
        <v>310.49599999999998</v>
      </c>
      <c r="S24" s="2">
        <v>474.87099999999998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39">
        <v>21</v>
      </c>
    </row>
    <row r="25" spans="1:27" x14ac:dyDescent="0.25">
      <c r="A25" s="18">
        <v>22</v>
      </c>
      <c r="B25" s="2">
        <f t="shared" si="0"/>
        <v>0</v>
      </c>
      <c r="C25" s="2">
        <f t="shared" si="1"/>
        <v>0</v>
      </c>
      <c r="D25" s="2">
        <f t="shared" ref="D25:D34" si="14">X25-X24</f>
        <v>0</v>
      </c>
      <c r="E25" s="2">
        <f t="shared" si="2"/>
        <v>0</v>
      </c>
      <c r="F25" s="2">
        <f t="shared" si="3"/>
        <v>0</v>
      </c>
      <c r="G25" s="2">
        <f t="shared" si="10"/>
        <v>0</v>
      </c>
      <c r="H25" s="2">
        <f t="shared" si="4"/>
        <v>0</v>
      </c>
      <c r="I25" s="2">
        <f t="shared" si="5"/>
        <v>7.6539999999999964</v>
      </c>
      <c r="J25" s="2">
        <f t="shared" si="7"/>
        <v>5.3439999999999941</v>
      </c>
      <c r="K25" s="2">
        <f t="shared" si="12"/>
        <v>1.6520000000000152</v>
      </c>
      <c r="L25" s="2">
        <f t="shared" si="13"/>
        <v>2.8369999999999962</v>
      </c>
      <c r="M25" s="2">
        <f t="shared" si="6"/>
        <v>0.69599999999999973</v>
      </c>
      <c r="N25" s="18">
        <v>22</v>
      </c>
      <c r="O25" s="2">
        <v>13.467000000000001</v>
      </c>
      <c r="P25" s="2">
        <v>52.265999999999998</v>
      </c>
      <c r="Q25" s="2">
        <v>155.745</v>
      </c>
      <c r="R25" s="2">
        <v>315.83999999999997</v>
      </c>
      <c r="S25" s="2">
        <v>482.52499999999998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39">
        <v>22</v>
      </c>
    </row>
    <row r="26" spans="1:27" x14ac:dyDescent="0.25">
      <c r="A26" s="18">
        <v>23</v>
      </c>
      <c r="B26" s="2">
        <f t="shared" si="0"/>
        <v>0</v>
      </c>
      <c r="C26" s="2">
        <f t="shared" si="1"/>
        <v>0</v>
      </c>
      <c r="D26" s="2">
        <f t="shared" si="14"/>
        <v>0</v>
      </c>
      <c r="E26" s="2">
        <f t="shared" si="2"/>
        <v>0</v>
      </c>
      <c r="F26" s="2">
        <f t="shared" si="3"/>
        <v>0</v>
      </c>
      <c r="G26" s="2">
        <f t="shared" si="10"/>
        <v>0</v>
      </c>
      <c r="H26" s="2">
        <f t="shared" si="4"/>
        <v>0</v>
      </c>
      <c r="I26" s="2">
        <f t="shared" si="5"/>
        <v>6.7720000000000482</v>
      </c>
      <c r="J26" s="2">
        <f t="shared" si="7"/>
        <v>5.82000000000005</v>
      </c>
      <c r="K26" s="2">
        <f t="shared" si="12"/>
        <v>3.953000000000003</v>
      </c>
      <c r="L26" s="2">
        <f t="shared" si="13"/>
        <v>2.1510000000000034</v>
      </c>
      <c r="M26" s="2">
        <f t="shared" si="6"/>
        <v>0</v>
      </c>
      <c r="N26" s="18">
        <v>23</v>
      </c>
      <c r="O26" s="2">
        <v>13.467000000000001</v>
      </c>
      <c r="P26" s="2">
        <v>54.417000000000002</v>
      </c>
      <c r="Q26" s="2">
        <v>159.69800000000001</v>
      </c>
      <c r="R26" s="2">
        <v>321.66000000000003</v>
      </c>
      <c r="S26" s="2">
        <v>489.29700000000003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39">
        <v>23</v>
      </c>
    </row>
    <row r="27" spans="1:27" x14ac:dyDescent="0.25">
      <c r="A27" s="18">
        <v>24</v>
      </c>
      <c r="B27" s="2">
        <f t="shared" si="0"/>
        <v>0</v>
      </c>
      <c r="C27" s="2">
        <f t="shared" si="1"/>
        <v>0</v>
      </c>
      <c r="D27" s="2">
        <f t="shared" si="14"/>
        <v>0</v>
      </c>
      <c r="E27" s="2">
        <f t="shared" si="2"/>
        <v>0</v>
      </c>
      <c r="F27" s="2">
        <f t="shared" si="3"/>
        <v>0</v>
      </c>
      <c r="G27" s="2">
        <f t="shared" si="10"/>
        <v>0</v>
      </c>
      <c r="H27" s="2">
        <f t="shared" si="4"/>
        <v>0</v>
      </c>
      <c r="I27" s="2">
        <f t="shared" si="5"/>
        <v>3.7039999999999509</v>
      </c>
      <c r="J27" s="2">
        <f t="shared" si="7"/>
        <v>3.9569999999999936</v>
      </c>
      <c r="K27" s="2">
        <f t="shared" si="12"/>
        <v>6.132000000000005</v>
      </c>
      <c r="L27" s="2">
        <f t="shared" si="13"/>
        <v>3.5450000000000017</v>
      </c>
      <c r="M27" s="2">
        <f t="shared" si="6"/>
        <v>1.1819999999999986</v>
      </c>
      <c r="N27" s="18">
        <v>24</v>
      </c>
      <c r="O27" s="2">
        <v>14.648999999999999</v>
      </c>
      <c r="P27" s="2">
        <v>57.962000000000003</v>
      </c>
      <c r="Q27" s="2">
        <v>165.83</v>
      </c>
      <c r="R27" s="2">
        <v>325.61700000000002</v>
      </c>
      <c r="S27" s="2">
        <v>493.00099999999998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39">
        <v>24</v>
      </c>
    </row>
    <row r="28" spans="1:27" x14ac:dyDescent="0.25">
      <c r="A28" s="18">
        <v>25</v>
      </c>
      <c r="B28" s="2">
        <f t="shared" si="0"/>
        <v>0</v>
      </c>
      <c r="C28" s="2">
        <f t="shared" si="1"/>
        <v>0</v>
      </c>
      <c r="D28" s="2">
        <f t="shared" si="14"/>
        <v>0</v>
      </c>
      <c r="E28" s="2">
        <f t="shared" si="2"/>
        <v>0</v>
      </c>
      <c r="F28" s="2">
        <f t="shared" si="3"/>
        <v>0</v>
      </c>
      <c r="G28" s="2">
        <f t="shared" si="10"/>
        <v>0</v>
      </c>
      <c r="H28" s="2">
        <f t="shared" si="4"/>
        <v>0</v>
      </c>
      <c r="I28" s="2">
        <f t="shared" si="5"/>
        <v>7.57000000000005</v>
      </c>
      <c r="J28" s="2">
        <f t="shared" si="7"/>
        <v>7.4489999999999554</v>
      </c>
      <c r="K28" s="2">
        <f>Q28-Q27</f>
        <v>5.478999999999985</v>
      </c>
      <c r="L28" s="2">
        <f t="shared" si="13"/>
        <v>0.19699999999999562</v>
      </c>
      <c r="M28" s="2">
        <f t="shared" si="6"/>
        <v>0</v>
      </c>
      <c r="N28" s="18">
        <v>25</v>
      </c>
      <c r="O28" s="2">
        <v>14.648999999999999</v>
      </c>
      <c r="P28" s="2">
        <v>58.158999999999999</v>
      </c>
      <c r="Q28" s="2">
        <v>171.309</v>
      </c>
      <c r="R28" s="2">
        <v>333.06599999999997</v>
      </c>
      <c r="S28" s="2">
        <v>500.57100000000003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39">
        <v>25</v>
      </c>
    </row>
    <row r="29" spans="1:27" x14ac:dyDescent="0.25">
      <c r="A29" s="18">
        <v>26</v>
      </c>
      <c r="B29" s="2">
        <f t="shared" si="0"/>
        <v>0</v>
      </c>
      <c r="C29" s="2">
        <f t="shared" si="1"/>
        <v>0</v>
      </c>
      <c r="D29" s="2">
        <f t="shared" si="14"/>
        <v>0</v>
      </c>
      <c r="E29" s="2">
        <f t="shared" si="2"/>
        <v>0</v>
      </c>
      <c r="F29" s="2">
        <f t="shared" si="3"/>
        <v>0</v>
      </c>
      <c r="G29" s="2">
        <f t="shared" si="10"/>
        <v>0</v>
      </c>
      <c r="H29" s="2">
        <f t="shared" si="4"/>
        <v>0</v>
      </c>
      <c r="I29" s="2">
        <f t="shared" si="5"/>
        <v>1.8369999999999891</v>
      </c>
      <c r="J29" s="2">
        <f t="shared" si="7"/>
        <v>3.80600000000004</v>
      </c>
      <c r="K29" s="2">
        <f t="shared" si="12"/>
        <v>2.8870000000000005</v>
      </c>
      <c r="L29" s="2">
        <f t="shared" si="13"/>
        <v>3.6219999999999999</v>
      </c>
      <c r="M29" s="2">
        <f t="shared" si="6"/>
        <v>0</v>
      </c>
      <c r="N29" s="18">
        <v>26</v>
      </c>
      <c r="O29" s="2">
        <v>14.648999999999999</v>
      </c>
      <c r="P29" s="2">
        <v>61.780999999999999</v>
      </c>
      <c r="Q29" s="2">
        <v>174.196</v>
      </c>
      <c r="R29" s="2">
        <v>336.87200000000001</v>
      </c>
      <c r="S29" s="2">
        <v>502.40800000000002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39">
        <v>26</v>
      </c>
    </row>
    <row r="30" spans="1:27" x14ac:dyDescent="0.25">
      <c r="A30" s="18">
        <v>27</v>
      </c>
      <c r="B30" s="2">
        <f>Z31-Z29</f>
        <v>0</v>
      </c>
      <c r="C30" s="2">
        <f t="shared" si="1"/>
        <v>0</v>
      </c>
      <c r="D30" s="2">
        <f t="shared" si="14"/>
        <v>0</v>
      </c>
      <c r="E30" s="2">
        <f t="shared" si="2"/>
        <v>0</v>
      </c>
      <c r="F30" s="2">
        <f t="shared" si="3"/>
        <v>0</v>
      </c>
      <c r="G30" s="2">
        <f t="shared" si="10"/>
        <v>0</v>
      </c>
      <c r="H30" s="2">
        <f t="shared" si="4"/>
        <v>0</v>
      </c>
      <c r="I30" s="2">
        <f t="shared" si="5"/>
        <v>0</v>
      </c>
      <c r="J30" s="2">
        <f t="shared" si="7"/>
        <v>2.2479999999999905</v>
      </c>
      <c r="K30" s="21">
        <f t="shared" si="12"/>
        <v>6.3379999999999939</v>
      </c>
      <c r="L30" s="2">
        <f t="shared" si="13"/>
        <v>0</v>
      </c>
      <c r="M30" s="2">
        <f t="shared" si="6"/>
        <v>0.43700000000000117</v>
      </c>
      <c r="N30" s="18">
        <v>27</v>
      </c>
      <c r="O30" s="2">
        <v>15.086</v>
      </c>
      <c r="P30" s="2">
        <v>61.780999999999999</v>
      </c>
      <c r="Q30" s="2">
        <v>180.53399999999999</v>
      </c>
      <c r="R30" s="2">
        <v>339.12</v>
      </c>
      <c r="S30" s="2">
        <v>502.40800000000002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39">
        <v>27</v>
      </c>
    </row>
    <row r="31" spans="1:27" x14ac:dyDescent="0.25">
      <c r="A31" s="18">
        <v>28</v>
      </c>
      <c r="B31" s="2">
        <f>Z32-Z31</f>
        <v>0</v>
      </c>
      <c r="C31" s="2">
        <f t="shared" si="1"/>
        <v>0</v>
      </c>
      <c r="D31" s="2">
        <f t="shared" si="14"/>
        <v>0</v>
      </c>
      <c r="E31" s="2">
        <f t="shared" si="2"/>
        <v>0</v>
      </c>
      <c r="F31" s="2">
        <f t="shared" si="3"/>
        <v>0</v>
      </c>
      <c r="G31" s="2">
        <f t="shared" si="10"/>
        <v>0</v>
      </c>
      <c r="H31" s="2">
        <f t="shared" si="4"/>
        <v>0</v>
      </c>
      <c r="I31" s="2">
        <f t="shared" si="5"/>
        <v>4.9999999999954525E-3</v>
      </c>
      <c r="J31" s="2">
        <f t="shared" si="7"/>
        <v>5.6709999999999923</v>
      </c>
      <c r="K31" s="2">
        <f>Q31-Q30</f>
        <v>7.7909999999999968</v>
      </c>
      <c r="L31" s="2">
        <f t="shared" si="13"/>
        <v>0.6319999999999979</v>
      </c>
      <c r="M31" s="2">
        <f t="shared" si="6"/>
        <v>0</v>
      </c>
      <c r="N31" s="18">
        <v>28</v>
      </c>
      <c r="O31" s="2">
        <v>15.086</v>
      </c>
      <c r="P31" s="2">
        <v>62.412999999999997</v>
      </c>
      <c r="Q31" s="2">
        <v>188.32499999999999</v>
      </c>
      <c r="R31" s="2">
        <v>344.791</v>
      </c>
      <c r="S31" s="2">
        <v>502.41300000000001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39">
        <v>28</v>
      </c>
    </row>
    <row r="32" spans="1:27" x14ac:dyDescent="0.25">
      <c r="A32" s="18">
        <v>29</v>
      </c>
      <c r="B32" s="2">
        <f>Z33-Z32</f>
        <v>0</v>
      </c>
      <c r="C32" s="2">
        <f t="shared" si="1"/>
        <v>0</v>
      </c>
      <c r="D32" s="2">
        <f t="shared" si="14"/>
        <v>0</v>
      </c>
      <c r="E32" s="2">
        <f t="shared" si="2"/>
        <v>0</v>
      </c>
      <c r="F32" s="2">
        <f t="shared" si="3"/>
        <v>0</v>
      </c>
      <c r="G32" s="2">
        <f t="shared" si="10"/>
        <v>0</v>
      </c>
      <c r="H32" s="2">
        <f t="shared" si="4"/>
        <v>0</v>
      </c>
      <c r="I32" s="2">
        <f t="shared" si="5"/>
        <v>9.1999999999984539E-2</v>
      </c>
      <c r="J32" s="2">
        <f t="shared" si="7"/>
        <v>1.9769999999999754</v>
      </c>
      <c r="K32" s="2">
        <f t="shared" si="12"/>
        <v>7.0600000000000023</v>
      </c>
      <c r="L32" s="2">
        <v>0</v>
      </c>
      <c r="M32" s="2">
        <f t="shared" si="6"/>
        <v>1.7589999999999986</v>
      </c>
      <c r="N32" s="18">
        <v>29</v>
      </c>
      <c r="O32" s="2">
        <v>16.844999999999999</v>
      </c>
      <c r="P32" s="2"/>
      <c r="Q32" s="2">
        <v>195.38499999999999</v>
      </c>
      <c r="R32" s="2">
        <v>346.76799999999997</v>
      </c>
      <c r="S32" s="2">
        <v>502.505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39">
        <v>29</v>
      </c>
    </row>
    <row r="33" spans="1:27" x14ac:dyDescent="0.25">
      <c r="A33" s="18">
        <v>30</v>
      </c>
      <c r="B33" s="2">
        <f>Z34-Z33</f>
        <v>0</v>
      </c>
      <c r="C33" s="2">
        <f t="shared" si="1"/>
        <v>0</v>
      </c>
      <c r="D33" s="2">
        <f t="shared" si="14"/>
        <v>0</v>
      </c>
      <c r="E33" s="2">
        <f t="shared" si="2"/>
        <v>0</v>
      </c>
      <c r="F33" s="2">
        <f t="shared" si="3"/>
        <v>0</v>
      </c>
      <c r="G33" s="2">
        <f t="shared" si="10"/>
        <v>0</v>
      </c>
      <c r="H33" s="2">
        <f t="shared" si="4"/>
        <v>0</v>
      </c>
      <c r="I33" s="2">
        <f t="shared" si="5"/>
        <v>10.345000000000027</v>
      </c>
      <c r="J33" s="2">
        <f t="shared" si="7"/>
        <v>1.4970000000000141</v>
      </c>
      <c r="K33" s="2">
        <f t="shared" si="12"/>
        <v>4.2199999999999989</v>
      </c>
      <c r="M33" s="2">
        <f t="shared" si="6"/>
        <v>0</v>
      </c>
      <c r="N33" s="18">
        <v>30</v>
      </c>
      <c r="O33" s="2">
        <v>16.844999999999999</v>
      </c>
      <c r="P33" s="2"/>
      <c r="Q33" s="2">
        <v>199.60499999999999</v>
      </c>
      <c r="R33" s="2">
        <v>348.26499999999999</v>
      </c>
      <c r="S33" s="2">
        <v>512.85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39">
        <v>30</v>
      </c>
    </row>
    <row r="34" spans="1:27" x14ac:dyDescent="0.25">
      <c r="A34" s="18">
        <v>31</v>
      </c>
      <c r="B34" s="2">
        <f>Z34-Z33</f>
        <v>0</v>
      </c>
      <c r="C34" s="2"/>
      <c r="D34" s="2">
        <f t="shared" si="14"/>
        <v>0</v>
      </c>
      <c r="E34" s="2"/>
      <c r="F34" s="2">
        <f t="shared" si="3"/>
        <v>0</v>
      </c>
      <c r="G34" s="2">
        <f t="shared" si="10"/>
        <v>0</v>
      </c>
      <c r="I34" s="2">
        <f t="shared" si="5"/>
        <v>9.1069999999999709</v>
      </c>
      <c r="K34" s="2">
        <f t="shared" si="12"/>
        <v>5.646000000000015</v>
      </c>
      <c r="M34" s="2">
        <f t="shared" si="6"/>
        <v>1.1050000000000004</v>
      </c>
      <c r="N34" s="18">
        <v>31</v>
      </c>
      <c r="O34" s="2">
        <v>17.95</v>
      </c>
      <c r="P34" s="2"/>
      <c r="Q34" s="2">
        <v>205.251</v>
      </c>
      <c r="R34" s="2"/>
      <c r="S34" s="2">
        <v>521.95699999999999</v>
      </c>
      <c r="T34" s="2"/>
      <c r="U34" s="2">
        <v>0</v>
      </c>
      <c r="V34" s="2">
        <v>0</v>
      </c>
      <c r="X34" s="2">
        <v>0</v>
      </c>
      <c r="Y34" s="2" t="s">
        <v>21</v>
      </c>
      <c r="Z34" s="2">
        <v>0</v>
      </c>
      <c r="AA34" s="39">
        <v>31</v>
      </c>
    </row>
    <row r="35" spans="1:27" x14ac:dyDescent="0.25">
      <c r="E35" s="3" t="s">
        <v>21</v>
      </c>
      <c r="O35" s="2"/>
      <c r="T35" s="2"/>
    </row>
    <row r="36" spans="1:27" x14ac:dyDescent="0.25">
      <c r="B36" s="2">
        <f t="shared" ref="B36:M36" si="15">SUM(B4:B34)</f>
        <v>0</v>
      </c>
      <c r="C36" s="2">
        <f t="shared" si="15"/>
        <v>0</v>
      </c>
      <c r="D36" s="2">
        <f t="shared" si="15"/>
        <v>0</v>
      </c>
      <c r="E36" s="2">
        <f>SUM(E4:E33)</f>
        <v>0</v>
      </c>
      <c r="F36" s="56">
        <f>SUM(F4:F34)</f>
        <v>0</v>
      </c>
      <c r="G36" s="2">
        <f>SUM(G4:G34)</f>
        <v>0</v>
      </c>
      <c r="H36" s="2">
        <f t="shared" si="15"/>
        <v>0</v>
      </c>
      <c r="I36" s="2">
        <f t="shared" si="15"/>
        <v>173.69200000000001</v>
      </c>
      <c r="J36" s="2">
        <f>SUM(J4:J33)</f>
        <v>143.01399999999998</v>
      </c>
      <c r="K36" s="2">
        <f t="shared" si="15"/>
        <v>142.83799999999999</v>
      </c>
      <c r="L36" s="2">
        <f>SUM(L4:L32)</f>
        <v>44.463000000000001</v>
      </c>
      <c r="M36" s="2">
        <f t="shared" si="15"/>
        <v>17.95</v>
      </c>
      <c r="O36" t="s">
        <v>14</v>
      </c>
      <c r="T36" s="2"/>
    </row>
    <row r="39" spans="1:27" x14ac:dyDescent="0.25">
      <c r="B39" s="5">
        <f t="shared" ref="B39:L39" si="16">C39+B36</f>
        <v>521.95699999999999</v>
      </c>
      <c r="C39" s="5">
        <f t="shared" si="16"/>
        <v>521.95699999999999</v>
      </c>
      <c r="D39" s="5">
        <f t="shared" si="16"/>
        <v>521.95699999999999</v>
      </c>
      <c r="E39" s="5">
        <f t="shared" si="16"/>
        <v>521.95699999999999</v>
      </c>
      <c r="F39" s="5">
        <f t="shared" si="16"/>
        <v>521.95699999999999</v>
      </c>
      <c r="G39" s="5">
        <f t="shared" si="16"/>
        <v>521.95699999999999</v>
      </c>
      <c r="H39" s="5">
        <f t="shared" si="16"/>
        <v>521.95699999999999</v>
      </c>
      <c r="I39" s="5">
        <f t="shared" si="16"/>
        <v>521.95699999999999</v>
      </c>
      <c r="J39" s="5">
        <f t="shared" si="16"/>
        <v>348.26499999999999</v>
      </c>
      <c r="K39" s="5">
        <f t="shared" si="16"/>
        <v>205.25099999999998</v>
      </c>
      <c r="L39" s="5">
        <f t="shared" si="16"/>
        <v>62.412999999999997</v>
      </c>
      <c r="M39" s="5">
        <f>M36</f>
        <v>17.95</v>
      </c>
      <c r="O39" t="s">
        <v>20</v>
      </c>
    </row>
    <row r="41" spans="1:27" x14ac:dyDescent="0.25">
      <c r="B41" s="2">
        <f t="shared" ref="B41:M41" si="17">AVERAGE(B4:B34)</f>
        <v>0</v>
      </c>
      <c r="C41" s="2">
        <f t="shared" si="17"/>
        <v>0</v>
      </c>
      <c r="D41" s="2">
        <f t="shared" si="17"/>
        <v>0</v>
      </c>
      <c r="E41" s="2">
        <f t="shared" si="17"/>
        <v>0</v>
      </c>
      <c r="F41" s="2">
        <f t="shared" si="17"/>
        <v>0</v>
      </c>
      <c r="G41" s="2">
        <f t="shared" si="17"/>
        <v>0</v>
      </c>
      <c r="H41" s="2">
        <f t="shared" si="17"/>
        <v>0</v>
      </c>
      <c r="I41" s="2">
        <f t="shared" si="17"/>
        <v>5.6029677419354842</v>
      </c>
      <c r="J41" s="2">
        <f t="shared" si="17"/>
        <v>4.7671333333333328</v>
      </c>
      <c r="K41" s="2">
        <f t="shared" si="17"/>
        <v>4.6076774193548387</v>
      </c>
      <c r="L41" s="2">
        <f t="shared" si="17"/>
        <v>1.5332068965517243</v>
      </c>
      <c r="M41" s="2">
        <f t="shared" si="17"/>
        <v>0.57903225806451608</v>
      </c>
      <c r="O41" t="s">
        <v>15</v>
      </c>
    </row>
    <row r="42" spans="1:27" x14ac:dyDescent="0.25">
      <c r="B42" s="7"/>
      <c r="C42" s="7"/>
      <c r="D42" s="7"/>
      <c r="E42" s="7"/>
      <c r="F42" s="8"/>
      <c r="G42" s="7"/>
      <c r="H42" s="7"/>
      <c r="I42" s="7"/>
      <c r="J42" s="7"/>
      <c r="K42" s="7"/>
      <c r="L42" s="7"/>
      <c r="M42" s="7"/>
      <c r="P42" s="4"/>
    </row>
    <row r="45" spans="1:27" x14ac:dyDescent="0.25">
      <c r="B45" s="4">
        <f>C45+31</f>
        <v>365</v>
      </c>
      <c r="C45" s="4">
        <f>D45+30</f>
        <v>334</v>
      </c>
      <c r="D45" s="4">
        <f>E45+31</f>
        <v>304</v>
      </c>
      <c r="E45" s="4">
        <f>F45+30</f>
        <v>273</v>
      </c>
      <c r="F45" s="6">
        <f>G45+31</f>
        <v>243</v>
      </c>
      <c r="G45" s="4">
        <f>H45+31</f>
        <v>212</v>
      </c>
      <c r="H45" s="4">
        <f>I45+30</f>
        <v>181</v>
      </c>
      <c r="I45" s="4">
        <f>J45+31</f>
        <v>151</v>
      </c>
      <c r="J45" s="4">
        <f>K45+30</f>
        <v>120</v>
      </c>
      <c r="K45" s="4">
        <f>L45+31</f>
        <v>90</v>
      </c>
      <c r="L45" s="4">
        <f>M45+28</f>
        <v>59</v>
      </c>
      <c r="M45" s="4">
        <v>31</v>
      </c>
      <c r="O45" t="s">
        <v>13</v>
      </c>
    </row>
    <row r="48" spans="1:27" x14ac:dyDescent="0.25">
      <c r="B48" s="2">
        <f t="shared" ref="B48:M48" si="18">(B39)/2.8/B45</f>
        <v>0.51072113502935423</v>
      </c>
      <c r="C48" s="2">
        <f t="shared" si="18"/>
        <v>0.55812339606501293</v>
      </c>
      <c r="D48" s="2">
        <f t="shared" si="18"/>
        <v>0.61320136278195492</v>
      </c>
      <c r="E48" s="2">
        <f t="shared" si="18"/>
        <v>0.68283228676085828</v>
      </c>
      <c r="F48" s="2">
        <f t="shared" si="18"/>
        <v>0.76713256907701355</v>
      </c>
      <c r="G48" s="2">
        <f t="shared" si="18"/>
        <v>0.87930761455525619</v>
      </c>
      <c r="H48" s="2">
        <f t="shared" si="18"/>
        <v>1.0299072612470404</v>
      </c>
      <c r="I48" s="2">
        <f t="shared" si="18"/>
        <v>1.2345245979186377</v>
      </c>
      <c r="J48" s="2">
        <f t="shared" si="18"/>
        <v>1.0365029761904763</v>
      </c>
      <c r="K48" s="2">
        <f t="shared" si="18"/>
        <v>0.81448809523809529</v>
      </c>
      <c r="L48" s="2">
        <f t="shared" si="18"/>
        <v>0.37780266343825669</v>
      </c>
      <c r="M48" s="2">
        <f t="shared" si="18"/>
        <v>0.20679723502304148</v>
      </c>
      <c r="O48" t="s">
        <v>17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4"/>
  <sheetViews>
    <sheetView topLeftCell="A44" workbookViewId="0">
      <selection activeCell="O131" sqref="O131"/>
    </sheetView>
  </sheetViews>
  <sheetFormatPr defaultRowHeight="13.2" x14ac:dyDescent="0.25"/>
  <cols>
    <col min="2" max="2" width="12.6640625" customWidth="1"/>
    <col min="3" max="3" width="14.109375" customWidth="1"/>
    <col min="4" max="4" width="10.44140625" customWidth="1"/>
    <col min="5" max="5" width="13.109375" customWidth="1"/>
    <col min="6" max="6" width="12.109375" customWidth="1"/>
    <col min="7" max="7" width="11.6640625" customWidth="1"/>
    <col min="8" max="8" width="12" customWidth="1"/>
    <col min="9" max="9" width="14.6640625" style="9" customWidth="1"/>
    <col min="10" max="10" width="15.77734375" customWidth="1"/>
    <col min="11" max="11" width="13.77734375" customWidth="1"/>
    <col min="12" max="13" width="15" customWidth="1"/>
    <col min="15" max="15" width="13.109375" customWidth="1"/>
    <col min="16" max="16" width="40" customWidth="1"/>
    <col min="18" max="18" width="12" customWidth="1"/>
    <col min="19" max="19" width="13.44140625" customWidth="1"/>
  </cols>
  <sheetData>
    <row r="1" spans="1:55" ht="13.8" x14ac:dyDescent="0.25">
      <c r="A1" s="12"/>
      <c r="B1" s="12"/>
      <c r="C1" s="12"/>
      <c r="D1" s="12"/>
      <c r="E1" s="12"/>
      <c r="F1" s="13" t="s">
        <v>25</v>
      </c>
      <c r="G1" s="12"/>
      <c r="H1" s="12"/>
      <c r="I1" s="1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3.8" x14ac:dyDescent="0.25">
      <c r="A2" s="12"/>
      <c r="B2" s="12"/>
      <c r="C2" s="12"/>
      <c r="D2" s="12"/>
      <c r="E2" s="12" t="s">
        <v>38</v>
      </c>
      <c r="F2" s="12"/>
      <c r="G2" s="12"/>
      <c r="H2" s="12"/>
      <c r="I2" s="1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3.8" x14ac:dyDescent="0.25">
      <c r="A3" s="12"/>
      <c r="B3" s="29" t="s">
        <v>7</v>
      </c>
      <c r="C3" s="29" t="s">
        <v>8</v>
      </c>
      <c r="D3" s="29" t="s">
        <v>9</v>
      </c>
      <c r="E3" s="29" t="s">
        <v>10</v>
      </c>
      <c r="F3" s="29" t="s">
        <v>11</v>
      </c>
      <c r="G3" s="29" t="s">
        <v>12</v>
      </c>
      <c r="H3" s="29" t="s">
        <v>1</v>
      </c>
      <c r="I3" s="29" t="s">
        <v>2</v>
      </c>
      <c r="J3" s="29" t="s">
        <v>3</v>
      </c>
      <c r="K3" s="29" t="s">
        <v>4</v>
      </c>
      <c r="L3" s="29" t="s">
        <v>5</v>
      </c>
      <c r="M3" s="29" t="s">
        <v>6</v>
      </c>
      <c r="N3" s="12"/>
      <c r="O3" s="12"/>
      <c r="P3" s="12"/>
      <c r="Q3" s="12"/>
      <c r="R3" s="12"/>
      <c r="S3" s="12"/>
      <c r="T3" s="12"/>
      <c r="U3" s="12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ht="13.8" x14ac:dyDescent="0.25">
      <c r="A4" s="30">
        <v>2014</v>
      </c>
      <c r="B4" s="66">
        <f>NUMBERS!$M$41</f>
        <v>0.57903225806451608</v>
      </c>
      <c r="C4" s="66">
        <f>NUMBERS!$L$41</f>
        <v>1.5332068965517243</v>
      </c>
      <c r="D4" s="66">
        <f>NUMBERS!$K$41</f>
        <v>4.6076774193548387</v>
      </c>
      <c r="E4" s="66">
        <f>NUMBERS!$J$41</f>
        <v>4.7671333333333328</v>
      </c>
      <c r="F4" s="66">
        <f>NUMBERS!$I$41</f>
        <v>5.6029677419354842</v>
      </c>
      <c r="G4" s="66">
        <f>NUMBERS!$H$41</f>
        <v>0</v>
      </c>
      <c r="H4" s="66">
        <f>NUMBERS!$G$41</f>
        <v>0</v>
      </c>
      <c r="I4" s="66">
        <f>NUMBERS!$F$41</f>
        <v>0</v>
      </c>
      <c r="J4" s="66">
        <f>NUMBERS!$E$41</f>
        <v>0</v>
      </c>
      <c r="K4" s="66">
        <f>NUMBERS!$D$41</f>
        <v>0</v>
      </c>
      <c r="L4" s="66">
        <f>NUMBERS!$C$41</f>
        <v>0</v>
      </c>
      <c r="M4" s="66">
        <f>NUMBERS!$B$41</f>
        <v>0</v>
      </c>
      <c r="N4" s="12"/>
      <c r="O4" s="13" t="s">
        <v>16</v>
      </c>
      <c r="P4" s="12"/>
      <c r="Q4" s="12"/>
      <c r="R4" s="12"/>
      <c r="S4" s="12"/>
      <c r="T4" s="12"/>
      <c r="U4" s="12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ht="13.8" x14ac:dyDescent="0.25">
      <c r="A5" s="30">
        <v>2013</v>
      </c>
      <c r="B5" s="55">
        <v>0.82864516129032251</v>
      </c>
      <c r="C5" s="55">
        <v>1.4684482758620689</v>
      </c>
      <c r="D5" s="55">
        <v>2.2652580645161295</v>
      </c>
      <c r="E5" s="55">
        <v>4.8408333333333333</v>
      </c>
      <c r="F5" s="55">
        <v>4.6918064516129023</v>
      </c>
      <c r="G5" s="55">
        <v>5.3820666666666686</v>
      </c>
      <c r="H5" s="55">
        <v>6.5398709677419351</v>
      </c>
      <c r="I5" s="55">
        <v>6.2606129032258044</v>
      </c>
      <c r="J5" s="55">
        <v>3.882099999999999</v>
      </c>
      <c r="K5" s="59">
        <v>2.4897419354838717</v>
      </c>
      <c r="L5" s="55">
        <v>0.63983333333333881</v>
      </c>
      <c r="M5" s="55">
        <v>0.86129032258064664</v>
      </c>
      <c r="N5" s="12"/>
      <c r="O5" s="12"/>
      <c r="P5" s="12"/>
      <c r="Q5" s="12"/>
      <c r="R5" s="12"/>
      <c r="S5" s="12"/>
      <c r="T5" s="12"/>
      <c r="U5" s="12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ht="13.8" x14ac:dyDescent="0.25">
      <c r="A6" s="30">
        <v>2012</v>
      </c>
      <c r="B6" s="55">
        <v>0.76700000000000002</v>
      </c>
      <c r="C6" s="55">
        <v>1.7330000000000001</v>
      </c>
      <c r="D6" s="55">
        <v>4.0010000000000003</v>
      </c>
      <c r="E6" s="55">
        <v>3.7829999999999999</v>
      </c>
      <c r="F6" s="55">
        <v>5.9569999999999999</v>
      </c>
      <c r="G6" s="55">
        <v>4.9188333333333309</v>
      </c>
      <c r="H6" s="55">
        <v>5.34</v>
      </c>
      <c r="I6" s="55">
        <v>5.85</v>
      </c>
      <c r="J6" s="55">
        <v>4.5890000000000004</v>
      </c>
      <c r="K6" s="59">
        <v>2.1789999999999998</v>
      </c>
      <c r="L6" s="55">
        <v>1.0940000000000001</v>
      </c>
      <c r="M6" s="55">
        <v>0.34200000000000003</v>
      </c>
      <c r="N6" s="12"/>
      <c r="O6" s="12"/>
      <c r="P6" s="12"/>
      <c r="Q6" s="12"/>
      <c r="R6" s="12"/>
      <c r="S6" s="12"/>
      <c r="T6" s="12"/>
      <c r="U6" s="12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ht="13.8" x14ac:dyDescent="0.25">
      <c r="A7" s="30">
        <v>2011</v>
      </c>
      <c r="B7" s="40">
        <v>0.62309677419354936</v>
      </c>
      <c r="C7" s="40">
        <v>1.6020333333333308</v>
      </c>
      <c r="D7" s="40">
        <v>3.0509354838709664</v>
      </c>
      <c r="E7" s="40">
        <v>3.9021666666666683</v>
      </c>
      <c r="F7" s="40">
        <v>4.3937419354838712</v>
      </c>
      <c r="G7" s="40">
        <v>4.885967741935481</v>
      </c>
      <c r="H7" s="40">
        <v>5.4580000000000002</v>
      </c>
      <c r="I7" s="40">
        <v>6.1227096774193557</v>
      </c>
      <c r="J7" s="40">
        <v>6.4001999999999999</v>
      </c>
      <c r="K7" s="40">
        <v>3.5407096774193554</v>
      </c>
      <c r="L7" s="40">
        <v>0.97532142857142845</v>
      </c>
      <c r="M7" s="40">
        <v>0.91483870967741932</v>
      </c>
      <c r="N7" s="12"/>
      <c r="O7" s="12"/>
      <c r="P7" s="12"/>
      <c r="Q7" s="12"/>
      <c r="R7" s="12"/>
      <c r="S7" s="12"/>
      <c r="T7" s="12"/>
      <c r="U7" s="12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ht="13.8" x14ac:dyDescent="0.25">
      <c r="A8" s="30">
        <v>2010</v>
      </c>
      <c r="B8" s="40">
        <v>0.83793548387096772</v>
      </c>
      <c r="C8" s="40">
        <v>0.94089285714285709</v>
      </c>
      <c r="D8" s="40">
        <v>3.05241935483871</v>
      </c>
      <c r="E8" s="40">
        <v>6.4447333333333328</v>
      </c>
      <c r="F8" s="40">
        <v>0.65470967741935637</v>
      </c>
      <c r="G8" s="40">
        <v>6.7287333333333326</v>
      </c>
      <c r="H8" s="40">
        <v>6.4639354838709702</v>
      </c>
      <c r="I8" s="40">
        <v>4.6092903225806428</v>
      </c>
      <c r="J8" s="40">
        <v>3.5257666666666676</v>
      </c>
      <c r="K8" s="40">
        <v>2.3385806451612972</v>
      </c>
      <c r="L8" s="40">
        <v>0.71506666666666663</v>
      </c>
      <c r="M8" s="40">
        <v>0.25629032258065043</v>
      </c>
      <c r="N8" s="12"/>
      <c r="P8" s="12"/>
      <c r="Q8" s="12"/>
      <c r="R8" s="12"/>
      <c r="S8" s="12"/>
      <c r="T8" s="12"/>
      <c r="U8" s="12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ht="13.8" x14ac:dyDescent="0.25">
      <c r="A9" s="30">
        <v>2009</v>
      </c>
      <c r="B9" s="15">
        <v>1.1577096774193549</v>
      </c>
      <c r="C9" s="15">
        <v>1.6120689655172413</v>
      </c>
      <c r="D9" s="15">
        <v>3.2018064516129039</v>
      </c>
      <c r="E9" s="15">
        <v>5.3942666666666668</v>
      </c>
      <c r="F9" s="15">
        <v>5.7395483870967734</v>
      </c>
      <c r="G9" s="15">
        <v>6.0869999999999989</v>
      </c>
      <c r="H9" s="15">
        <v>5.6580000000000004</v>
      </c>
      <c r="I9" s="16">
        <v>5.9153548387096802</v>
      </c>
      <c r="J9" s="15">
        <v>3.8825333333333294</v>
      </c>
      <c r="K9" s="15">
        <v>2.4369032258064549</v>
      </c>
      <c r="L9" s="15">
        <v>0.85956666666666781</v>
      </c>
      <c r="M9" s="15">
        <v>0.59409677419354567</v>
      </c>
      <c r="N9" s="12"/>
      <c r="O9" s="12"/>
      <c r="P9" s="12"/>
      <c r="Q9" s="12"/>
      <c r="R9" s="12"/>
      <c r="S9" s="12"/>
      <c r="T9" s="12"/>
      <c r="U9" s="12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ht="13.8" x14ac:dyDescent="0.25">
      <c r="A10" s="30">
        <v>2008</v>
      </c>
      <c r="B10" s="40">
        <v>0.65122580645161288</v>
      </c>
      <c r="C10" s="40">
        <v>2.6913103448275861</v>
      </c>
      <c r="D10" s="40">
        <v>2.1468709677419358</v>
      </c>
      <c r="E10" s="40">
        <v>4.5041999999999991</v>
      </c>
      <c r="F10" s="40">
        <v>6.2958064516129033</v>
      </c>
      <c r="G10" s="40">
        <v>5.9646000000000017</v>
      </c>
      <c r="H10" s="40">
        <v>4.934354838709675</v>
      </c>
      <c r="I10" s="40">
        <v>4.3153870967741952</v>
      </c>
      <c r="J10" s="40">
        <v>3.9407000000000001</v>
      </c>
      <c r="K10" s="40">
        <v>2.6817096774193563</v>
      </c>
      <c r="L10" s="40">
        <v>1.0870666666666617</v>
      </c>
      <c r="M10" s="40">
        <v>0.88564516129032755</v>
      </c>
      <c r="N10" s="12"/>
      <c r="O10" s="12"/>
      <c r="P10" s="12"/>
      <c r="Q10" s="12"/>
      <c r="R10" s="12"/>
      <c r="S10" s="12"/>
      <c r="T10" s="12"/>
      <c r="U10" s="1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ht="13.8" x14ac:dyDescent="0.25">
      <c r="A11" s="30">
        <v>2007</v>
      </c>
      <c r="B11" s="40">
        <v>0.70370967741935486</v>
      </c>
      <c r="C11" s="40">
        <v>1.2181071428571428</v>
      </c>
      <c r="D11" s="40">
        <v>3.6735161290322584</v>
      </c>
      <c r="E11" s="40">
        <v>7.1237666666666666</v>
      </c>
      <c r="F11" s="40">
        <v>5.3100645161290334</v>
      </c>
      <c r="G11" s="40">
        <v>4.7213999999999983</v>
      </c>
      <c r="H11" s="40">
        <v>4.6862258064516134</v>
      </c>
      <c r="I11" s="40">
        <v>5.2042580645161287</v>
      </c>
      <c r="J11" s="40">
        <v>3.278200000000004</v>
      </c>
      <c r="K11" s="40">
        <v>2.5939677419354843</v>
      </c>
      <c r="L11" s="40">
        <v>0.99723333333333053</v>
      </c>
      <c r="M11" s="40">
        <v>0.88219354838709541</v>
      </c>
      <c r="N11" s="12"/>
      <c r="O11" s="12"/>
      <c r="P11" s="12"/>
      <c r="Q11" s="12"/>
      <c r="R11" s="12"/>
      <c r="S11" s="12"/>
      <c r="T11" s="12"/>
      <c r="U11" s="12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3.8" x14ac:dyDescent="0.25">
      <c r="A12" s="30">
        <v>2006</v>
      </c>
      <c r="B12" s="12">
        <v>0.97</v>
      </c>
      <c r="C12" s="12">
        <v>0.75</v>
      </c>
      <c r="D12" s="12">
        <v>1.91</v>
      </c>
      <c r="E12" s="12">
        <v>1.45</v>
      </c>
      <c r="F12" s="12">
        <v>2.0699999999999998</v>
      </c>
      <c r="G12" s="12">
        <v>2.65</v>
      </c>
      <c r="H12" s="12">
        <v>2.8</v>
      </c>
      <c r="I12" s="14">
        <v>1.68</v>
      </c>
      <c r="J12" s="12">
        <v>2.0499999999999998</v>
      </c>
      <c r="K12" s="12">
        <v>1.21</v>
      </c>
      <c r="L12" s="12">
        <v>0.72</v>
      </c>
      <c r="M12" s="12">
        <v>0.3</v>
      </c>
      <c r="N12" s="12"/>
      <c r="O12" s="12"/>
      <c r="P12" s="12"/>
      <c r="Q12" s="12"/>
      <c r="R12" s="12"/>
      <c r="S12" s="12"/>
      <c r="T12" s="12"/>
      <c r="U12" s="12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ht="13.8" x14ac:dyDescent="0.25">
      <c r="A13" s="30">
        <v>2005</v>
      </c>
      <c r="B13" s="15">
        <v>0.68925806451612781</v>
      </c>
      <c r="C13" s="15">
        <v>0.80543333333333367</v>
      </c>
      <c r="D13" s="15">
        <v>1.7976451612903217</v>
      </c>
      <c r="E13" s="15">
        <v>1.8558333333333337</v>
      </c>
      <c r="F13" s="15">
        <v>2.1814000000000004</v>
      </c>
      <c r="G13" s="15">
        <v>2.0413548387096769</v>
      </c>
      <c r="H13" s="15">
        <v>2.0683333333333338</v>
      </c>
      <c r="I13" s="15">
        <v>2.2129677419354841</v>
      </c>
      <c r="J13" s="15">
        <v>2.2681666666666667</v>
      </c>
      <c r="K13" s="15">
        <v>1.3481935483870968</v>
      </c>
      <c r="L13" s="15">
        <v>1.1299285714285714</v>
      </c>
      <c r="M13" s="15">
        <v>0.93067741935483872</v>
      </c>
      <c r="N13" s="12"/>
      <c r="O13" s="12"/>
      <c r="P13" s="12"/>
      <c r="Q13" s="12"/>
      <c r="R13" s="12"/>
      <c r="S13" s="12"/>
      <c r="T13" s="12"/>
      <c r="U13" s="12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ht="13.8" x14ac:dyDescent="0.25">
      <c r="A14" s="30">
        <v>2004</v>
      </c>
      <c r="B14" s="15">
        <v>0.55000000000000004</v>
      </c>
      <c r="C14" s="15">
        <v>1.07</v>
      </c>
      <c r="D14" s="15">
        <v>1.98</v>
      </c>
      <c r="E14" s="15">
        <v>2.61</v>
      </c>
      <c r="F14" s="15">
        <v>2.77</v>
      </c>
      <c r="G14" s="15">
        <v>2.2400000000000002</v>
      </c>
      <c r="H14" s="15">
        <v>2.73</v>
      </c>
      <c r="I14" s="15">
        <v>2.44</v>
      </c>
      <c r="J14" s="15">
        <v>1.92</v>
      </c>
      <c r="K14" s="15">
        <v>1.47</v>
      </c>
      <c r="L14" s="15">
        <v>0.57999999999999996</v>
      </c>
      <c r="M14" s="15">
        <v>0.57999999999999996</v>
      </c>
      <c r="N14" s="12"/>
      <c r="O14" s="12"/>
      <c r="P14" s="12"/>
      <c r="Q14" s="12"/>
      <c r="R14" s="12"/>
      <c r="S14" s="12"/>
      <c r="T14" s="12"/>
      <c r="U14" s="12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ht="13.8" x14ac:dyDescent="0.25">
      <c r="A15" s="30">
        <v>2003</v>
      </c>
      <c r="B15" s="15">
        <v>0.96</v>
      </c>
      <c r="C15" s="15">
        <v>2.25</v>
      </c>
      <c r="D15" s="15">
        <v>2.79</v>
      </c>
      <c r="E15" s="15">
        <v>3.2</v>
      </c>
      <c r="F15" s="15">
        <v>2.44</v>
      </c>
      <c r="G15" s="15">
        <v>2.44</v>
      </c>
      <c r="H15" s="15">
        <v>2.31</v>
      </c>
      <c r="I15" s="16">
        <v>2.5499999999999998</v>
      </c>
      <c r="J15" s="15">
        <v>2.77</v>
      </c>
      <c r="K15" s="15">
        <v>1.98</v>
      </c>
      <c r="L15" s="15">
        <v>0.96</v>
      </c>
      <c r="M15" s="15">
        <v>0.77</v>
      </c>
      <c r="N15" s="12"/>
      <c r="O15" s="12"/>
      <c r="P15" s="12"/>
      <c r="Q15" s="12"/>
      <c r="R15" s="12"/>
      <c r="S15" s="12"/>
      <c r="T15" s="12"/>
      <c r="U15" s="12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ht="13.8" x14ac:dyDescent="0.25">
      <c r="A16" s="30">
        <v>2002</v>
      </c>
      <c r="B16" s="15">
        <v>1.3138387096774193</v>
      </c>
      <c r="C16" s="15">
        <v>2.1667142857142858</v>
      </c>
      <c r="D16" s="15">
        <v>3.0471290322580646</v>
      </c>
      <c r="E16" s="15">
        <v>3.7466333333333335</v>
      </c>
      <c r="F16" s="15">
        <v>3.3458064516129022</v>
      </c>
      <c r="G16" s="15">
        <v>3.5932000000000017</v>
      </c>
      <c r="H16" s="15">
        <v>3.6214516129032255</v>
      </c>
      <c r="I16" s="16">
        <v>3.0118387096774182</v>
      </c>
      <c r="J16" s="15">
        <v>2.8370000000000006</v>
      </c>
      <c r="K16" s="15">
        <v>1.6918709677419348</v>
      </c>
      <c r="L16" s="15">
        <v>1.0613333333333344</v>
      </c>
      <c r="M16" s="15">
        <v>0.52164516129032412</v>
      </c>
      <c r="N16" s="12"/>
      <c r="P16" s="12"/>
      <c r="Q16" s="12"/>
      <c r="R16" s="12"/>
      <c r="S16" s="12"/>
      <c r="T16" s="12"/>
      <c r="U16" s="12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ht="13.8" x14ac:dyDescent="0.25">
      <c r="A17" s="30">
        <v>2001</v>
      </c>
      <c r="B17" s="15">
        <v>0.74648387096774182</v>
      </c>
      <c r="C17" s="15">
        <v>1.317107142857143</v>
      </c>
      <c r="D17" s="15">
        <v>1.4005483870967741</v>
      </c>
      <c r="E17" s="15">
        <v>2.7674000000000003</v>
      </c>
      <c r="F17" s="15">
        <v>4.1870322580645158</v>
      </c>
      <c r="G17" s="15">
        <v>3.8925000000000001</v>
      </c>
      <c r="H17" s="15">
        <v>3.7540645161290334</v>
      </c>
      <c r="I17" s="16">
        <v>3.2753548387096756</v>
      </c>
      <c r="J17" s="15">
        <v>2.1943000000000024</v>
      </c>
      <c r="K17" s="15">
        <v>1.8183548387096784</v>
      </c>
      <c r="L17" s="15">
        <v>0.82649999999999868</v>
      </c>
      <c r="M17" s="15">
        <v>0.77222580645161176</v>
      </c>
      <c r="N17" s="12"/>
      <c r="O17" s="12"/>
      <c r="P17" s="12"/>
      <c r="Q17" s="12"/>
      <c r="R17" s="12"/>
      <c r="S17" s="12"/>
      <c r="T17" s="12"/>
      <c r="U17" s="12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ht="13.8" x14ac:dyDescent="0.2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ht="13.8" x14ac:dyDescent="0.25">
      <c r="A19" s="12"/>
      <c r="B19" s="12"/>
      <c r="C19" s="12"/>
      <c r="D19" s="12"/>
      <c r="E19" s="12"/>
      <c r="F19" s="13" t="s">
        <v>24</v>
      </c>
      <c r="G19" s="13"/>
      <c r="H19" s="13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ht="13.8" x14ac:dyDescent="0.25">
      <c r="A20" s="12"/>
      <c r="B20" s="12"/>
      <c r="C20" s="12"/>
      <c r="D20" s="12"/>
      <c r="E20" s="12" t="s">
        <v>38</v>
      </c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ht="13.8" x14ac:dyDescent="0.25">
      <c r="A21" s="12"/>
      <c r="B21" s="29" t="s">
        <v>7</v>
      </c>
      <c r="C21" s="29" t="s">
        <v>8</v>
      </c>
      <c r="D21" s="29" t="s">
        <v>9</v>
      </c>
      <c r="E21" s="29" t="s">
        <v>10</v>
      </c>
      <c r="F21" s="29" t="s">
        <v>11</v>
      </c>
      <c r="G21" s="29" t="s">
        <v>12</v>
      </c>
      <c r="H21" s="29" t="s">
        <v>1</v>
      </c>
      <c r="I21" s="29" t="s">
        <v>2</v>
      </c>
      <c r="J21" s="29" t="s">
        <v>3</v>
      </c>
      <c r="K21" s="29" t="s">
        <v>4</v>
      </c>
      <c r="L21" s="29" t="s">
        <v>5</v>
      </c>
      <c r="M21" s="29" t="s">
        <v>6</v>
      </c>
      <c r="N21" s="12"/>
      <c r="O21" s="37" t="s">
        <v>40</v>
      </c>
      <c r="P21" s="12" t="s">
        <v>44</v>
      </c>
      <c r="Q21" s="12"/>
      <c r="R21" s="12"/>
      <c r="S21" s="12"/>
      <c r="T21" s="12"/>
      <c r="U21" s="1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ht="13.8" x14ac:dyDescent="0.25">
      <c r="A22" s="30">
        <v>2014</v>
      </c>
      <c r="B22" s="66">
        <f>NUMBERS!$M$36</f>
        <v>17.95</v>
      </c>
      <c r="C22" s="66">
        <f>NUMBERS!$L$36</f>
        <v>44.463000000000001</v>
      </c>
      <c r="D22" s="66">
        <f>NUMBERS!$K$36</f>
        <v>142.83799999999999</v>
      </c>
      <c r="E22" s="66">
        <f>NUMBERS!$J$36</f>
        <v>143.01399999999998</v>
      </c>
      <c r="F22" s="66">
        <f>NUMBERS!$I$36</f>
        <v>173.69200000000001</v>
      </c>
      <c r="G22" s="66">
        <f>NUMBERS!$H$36</f>
        <v>0</v>
      </c>
      <c r="H22" s="66">
        <f>NUMBERS!$G$36</f>
        <v>0</v>
      </c>
      <c r="I22" s="66">
        <f>NUMBERS!$F$36</f>
        <v>0</v>
      </c>
      <c r="J22" s="66">
        <f>NUMBERS!$E$36</f>
        <v>0</v>
      </c>
      <c r="K22" s="66">
        <f>NUMBERS!$D$36</f>
        <v>0</v>
      </c>
      <c r="L22" s="66">
        <f>NUMBERS!$C$36</f>
        <v>0</v>
      </c>
      <c r="M22" s="66">
        <f>NUMBERS!$B$36</f>
        <v>0</v>
      </c>
      <c r="N22" s="12"/>
      <c r="O22" s="67">
        <f t="shared" ref="O22:O35" si="0">SUM(B22:M22)</f>
        <v>521.95699999999999</v>
      </c>
      <c r="P22" s="15">
        <f>O22/9.8</f>
        <v>53.260918367346932</v>
      </c>
      <c r="Q22" s="12"/>
      <c r="R22" s="64"/>
      <c r="S22" s="15">
        <f t="shared" ref="S22:S35" si="1">P22*R22</f>
        <v>0</v>
      </c>
      <c r="T22" s="12"/>
      <c r="U22" s="1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ht="13.8" x14ac:dyDescent="0.25">
      <c r="A23" s="30">
        <v>2013</v>
      </c>
      <c r="B23" s="55">
        <v>25.687999999999999</v>
      </c>
      <c r="C23" s="55">
        <v>42.585000000000001</v>
      </c>
      <c r="D23" s="55">
        <v>70.223000000000013</v>
      </c>
      <c r="E23" s="55">
        <v>145.22499999999999</v>
      </c>
      <c r="F23" s="55">
        <v>145.44599999999997</v>
      </c>
      <c r="G23" s="55">
        <v>161.46200000000005</v>
      </c>
      <c r="H23" s="55">
        <v>202.73599999999999</v>
      </c>
      <c r="I23" s="57">
        <v>194.07899999999995</v>
      </c>
      <c r="J23" s="55">
        <v>116.46299999999997</v>
      </c>
      <c r="K23" s="55">
        <v>77.182000000000016</v>
      </c>
      <c r="L23" s="55">
        <v>19.195000000000164</v>
      </c>
      <c r="M23" s="55">
        <v>26.7</v>
      </c>
      <c r="N23" s="12"/>
      <c r="O23" s="15">
        <f t="shared" si="0"/>
        <v>1226.9840000000002</v>
      </c>
      <c r="P23" s="69">
        <f t="shared" ref="P23:P35" si="2">O23/9.8</f>
        <v>125.20244897959185</v>
      </c>
      <c r="Q23" s="12"/>
      <c r="R23" s="64">
        <v>0.59519999999999995</v>
      </c>
      <c r="S23" s="15">
        <f t="shared" si="1"/>
        <v>74.520497632653061</v>
      </c>
      <c r="T23" s="12"/>
      <c r="U23" s="12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ht="13.8" x14ac:dyDescent="0.25">
      <c r="A24" s="30">
        <v>2012</v>
      </c>
      <c r="B24" s="55">
        <v>23.792000000000002</v>
      </c>
      <c r="C24" s="55">
        <v>50.248999999999995</v>
      </c>
      <c r="D24" s="55">
        <v>124.03700000000001</v>
      </c>
      <c r="E24" s="55">
        <v>113.48600000000002</v>
      </c>
      <c r="F24" s="55">
        <v>184.67599999999999</v>
      </c>
      <c r="G24" s="55">
        <v>147.565</v>
      </c>
      <c r="H24" s="55">
        <v>165.66100000000006</v>
      </c>
      <c r="I24" s="57">
        <v>181.399</v>
      </c>
      <c r="J24" s="55">
        <v>137.6690000000001</v>
      </c>
      <c r="K24" s="55">
        <v>67.543999999999869</v>
      </c>
      <c r="L24" s="55">
        <v>32.834999999999809</v>
      </c>
      <c r="M24" s="55">
        <v>10.610000000000127</v>
      </c>
      <c r="N24" s="12"/>
      <c r="O24" s="15">
        <f t="shared" si="0"/>
        <v>1239.5229999999999</v>
      </c>
      <c r="P24" s="69">
        <f t="shared" si="2"/>
        <v>126.48193877551019</v>
      </c>
      <c r="Q24" s="12"/>
      <c r="R24" s="64">
        <v>0.76</v>
      </c>
      <c r="S24" s="15">
        <f t="shared" si="1"/>
        <v>96.126273469387741</v>
      </c>
      <c r="T24" s="12"/>
      <c r="U24" s="12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ht="13.8" x14ac:dyDescent="0.25">
      <c r="A25" s="30">
        <v>2011</v>
      </c>
      <c r="B25" s="51">
        <v>19.316000000000031</v>
      </c>
      <c r="C25" s="51">
        <v>48.060999999999922</v>
      </c>
      <c r="D25" s="51">
        <v>94.578999999999951</v>
      </c>
      <c r="E25" s="51">
        <v>117.065</v>
      </c>
      <c r="F25" s="51">
        <v>136.20600000000002</v>
      </c>
      <c r="G25" s="51">
        <v>151.465</v>
      </c>
      <c r="H25" s="51">
        <v>163.74</v>
      </c>
      <c r="I25" s="51">
        <v>189.80400000000003</v>
      </c>
      <c r="J25" s="51">
        <v>192.006</v>
      </c>
      <c r="K25" s="51">
        <v>109.76200000000001</v>
      </c>
      <c r="L25" s="51">
        <v>27.308999999999997</v>
      </c>
      <c r="M25" s="51">
        <v>28.36</v>
      </c>
      <c r="N25" s="12"/>
      <c r="O25" s="15">
        <f t="shared" si="0"/>
        <v>1277.6729999999998</v>
      </c>
      <c r="P25" s="69">
        <f t="shared" si="2"/>
        <v>130.37479591836731</v>
      </c>
      <c r="Q25" s="12"/>
      <c r="R25" s="64">
        <v>0.69</v>
      </c>
      <c r="S25" s="15">
        <f t="shared" si="1"/>
        <v>89.958609183673431</v>
      </c>
      <c r="T25" s="12"/>
      <c r="U25" s="12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ht="13.8" x14ac:dyDescent="0.25">
      <c r="A26" s="30">
        <v>2010</v>
      </c>
      <c r="B26" s="51">
        <v>25.975999999999999</v>
      </c>
      <c r="C26" s="51">
        <v>26.344999999999999</v>
      </c>
      <c r="D26" s="51">
        <v>94.625</v>
      </c>
      <c r="E26" s="51">
        <v>193.34199999999998</v>
      </c>
      <c r="F26" s="51">
        <v>20.296000000000049</v>
      </c>
      <c r="G26" s="51">
        <v>201.86199999999997</v>
      </c>
      <c r="H26" s="51">
        <v>200.38200000000006</v>
      </c>
      <c r="I26" s="51">
        <v>142.88799999999992</v>
      </c>
      <c r="J26" s="51">
        <v>105.77300000000002</v>
      </c>
      <c r="K26" s="51">
        <v>72.496000000000208</v>
      </c>
      <c r="L26" s="51">
        <v>21.451999999999998</v>
      </c>
      <c r="M26" s="51">
        <v>7.9450000000001637</v>
      </c>
      <c r="N26" s="12"/>
      <c r="O26" s="15">
        <f t="shared" si="0"/>
        <v>1113.3820000000003</v>
      </c>
      <c r="P26" s="69">
        <f t="shared" si="2"/>
        <v>113.61040816326533</v>
      </c>
      <c r="Q26" s="12"/>
      <c r="R26" s="64">
        <v>0.65</v>
      </c>
      <c r="S26" s="15">
        <f t="shared" si="1"/>
        <v>73.846765306122464</v>
      </c>
      <c r="T26" s="12"/>
      <c r="U26" s="1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ht="13.8" x14ac:dyDescent="0.25">
      <c r="A27" s="30">
        <v>2009</v>
      </c>
      <c r="B27" s="51">
        <v>35.889000000000003</v>
      </c>
      <c r="C27" s="51">
        <v>46.75</v>
      </c>
      <c r="D27" s="40">
        <v>99.256000000000014</v>
      </c>
      <c r="E27" s="40">
        <v>161.828</v>
      </c>
      <c r="F27" s="40">
        <v>177.92599999999999</v>
      </c>
      <c r="G27" s="40">
        <v>182.61</v>
      </c>
      <c r="H27" s="40">
        <v>175.39800000000002</v>
      </c>
      <c r="I27" s="40">
        <v>183.37600000000009</v>
      </c>
      <c r="J27" s="40">
        <v>116.47599999999989</v>
      </c>
      <c r="K27" s="40">
        <v>75.544000000000096</v>
      </c>
      <c r="L27" s="40">
        <v>25.787000000000035</v>
      </c>
      <c r="M27" s="40">
        <v>18.416999999999916</v>
      </c>
      <c r="N27" s="12"/>
      <c r="O27" s="15">
        <f t="shared" si="0"/>
        <v>1299.2570000000003</v>
      </c>
      <c r="P27" s="69">
        <f t="shared" si="2"/>
        <v>132.57724489795919</v>
      </c>
      <c r="Q27" s="12"/>
      <c r="R27" s="64">
        <v>0.71809999999999996</v>
      </c>
      <c r="S27" s="15">
        <f t="shared" si="1"/>
        <v>95.203719561224489</v>
      </c>
      <c r="T27" s="12"/>
      <c r="U27" s="12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ht="13.8" x14ac:dyDescent="0.25">
      <c r="A28" s="30">
        <v>2008</v>
      </c>
      <c r="B28" s="40">
        <v>20.187999999999999</v>
      </c>
      <c r="C28" s="40">
        <v>78.048000000000002</v>
      </c>
      <c r="D28" s="40">
        <v>66.553000000000011</v>
      </c>
      <c r="E28" s="40">
        <v>135.12599999999998</v>
      </c>
      <c r="F28" s="40">
        <v>195.17</v>
      </c>
      <c r="G28" s="40">
        <v>178.93800000000005</v>
      </c>
      <c r="H28" s="40">
        <v>152.965</v>
      </c>
      <c r="I28" s="40">
        <v>133.77700000000004</v>
      </c>
      <c r="J28" s="40">
        <v>118.221</v>
      </c>
      <c r="K28" s="40">
        <v>83.133000000000038</v>
      </c>
      <c r="L28" s="40">
        <v>32.611999999999853</v>
      </c>
      <c r="M28" s="40">
        <v>27.455000000000155</v>
      </c>
      <c r="N28" s="12"/>
      <c r="O28" s="15">
        <f t="shared" si="0"/>
        <v>1222.1859999999999</v>
      </c>
      <c r="P28" s="69">
        <f t="shared" si="2"/>
        <v>124.71285714285713</v>
      </c>
      <c r="Q28" s="12"/>
      <c r="R28" s="64">
        <v>0.60272000000000003</v>
      </c>
      <c r="S28" s="15">
        <f t="shared" si="1"/>
        <v>75.166933257142858</v>
      </c>
      <c r="T28" s="12"/>
      <c r="U28" s="1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ht="13.8" x14ac:dyDescent="0.25">
      <c r="A29" s="30">
        <v>2007</v>
      </c>
      <c r="B29" s="40">
        <v>21.815000000000001</v>
      </c>
      <c r="C29" s="40">
        <v>34.106999999999999</v>
      </c>
      <c r="D29" s="40">
        <v>113.879</v>
      </c>
      <c r="E29" s="40">
        <v>213.71299999999999</v>
      </c>
      <c r="F29" s="40">
        <v>164.61200000000002</v>
      </c>
      <c r="G29" s="40">
        <v>141.64199999999994</v>
      </c>
      <c r="H29" s="40">
        <v>145.27300000000002</v>
      </c>
      <c r="I29" s="40">
        <v>161.33199999999999</v>
      </c>
      <c r="J29" s="40">
        <v>98.346000000000117</v>
      </c>
      <c r="K29" s="40">
        <v>80.413000000000011</v>
      </c>
      <c r="L29" s="40">
        <v>29.916999999999916</v>
      </c>
      <c r="M29" s="40">
        <v>27.347999999999956</v>
      </c>
      <c r="N29" s="12"/>
      <c r="O29" s="15">
        <f t="shared" si="0"/>
        <v>1232.3969999999999</v>
      </c>
      <c r="P29" s="69">
        <f t="shared" si="2"/>
        <v>125.75479591836734</v>
      </c>
      <c r="Q29" s="12"/>
      <c r="R29" s="64">
        <v>0.51</v>
      </c>
      <c r="S29" s="15">
        <f t="shared" si="1"/>
        <v>64.134945918367336</v>
      </c>
      <c r="T29" s="12"/>
      <c r="U29" s="12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ht="13.8" x14ac:dyDescent="0.25">
      <c r="A30" s="30">
        <v>2006</v>
      </c>
      <c r="B30" s="40">
        <v>30.06</v>
      </c>
      <c r="C30" s="40">
        <v>21.02</v>
      </c>
      <c r="D30" s="40">
        <v>59.25</v>
      </c>
      <c r="E30" s="40">
        <v>43.58</v>
      </c>
      <c r="F30" s="40">
        <v>64.17</v>
      </c>
      <c r="G30" s="40">
        <v>79.400000000000006</v>
      </c>
      <c r="H30" s="40">
        <v>86.73</v>
      </c>
      <c r="I30" s="40">
        <v>51.995999999999981</v>
      </c>
      <c r="J30" s="40">
        <v>61.36</v>
      </c>
      <c r="K30" s="40">
        <v>37.44</v>
      </c>
      <c r="L30" s="40">
        <v>21.47</v>
      </c>
      <c r="M30" s="40">
        <v>9.16</v>
      </c>
      <c r="N30" s="12"/>
      <c r="O30" s="15">
        <f t="shared" si="0"/>
        <v>565.63600000000008</v>
      </c>
      <c r="P30" s="69">
        <f t="shared" si="2"/>
        <v>57.717959183673472</v>
      </c>
      <c r="Q30" s="12"/>
      <c r="R30" s="64">
        <v>0.41</v>
      </c>
      <c r="S30" s="15">
        <f t="shared" si="1"/>
        <v>23.664363265306122</v>
      </c>
      <c r="T30" s="12"/>
      <c r="U30" s="12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ht="13.8" x14ac:dyDescent="0.25">
      <c r="A31" s="30">
        <v>2005</v>
      </c>
      <c r="B31" s="15">
        <v>21.366999999999962</v>
      </c>
      <c r="C31" s="15">
        <v>24.163000000000011</v>
      </c>
      <c r="D31" s="15">
        <v>55.726999999999975</v>
      </c>
      <c r="E31" s="15">
        <v>55.674999999999997</v>
      </c>
      <c r="F31" s="15">
        <v>65.442000000000007</v>
      </c>
      <c r="G31" s="15">
        <v>63.281999999999982</v>
      </c>
      <c r="H31" s="15">
        <v>62.05</v>
      </c>
      <c r="I31" s="15">
        <v>68.602000000000004</v>
      </c>
      <c r="J31" s="15">
        <v>68.045000000000002</v>
      </c>
      <c r="K31" s="15">
        <v>41.794000000000004</v>
      </c>
      <c r="L31" s="15">
        <v>31.637999999999998</v>
      </c>
      <c r="M31" s="15">
        <v>28.850999999999999</v>
      </c>
      <c r="N31" s="12"/>
      <c r="O31" s="15">
        <f t="shared" si="0"/>
        <v>586.63600000000008</v>
      </c>
      <c r="P31" s="69">
        <f t="shared" si="2"/>
        <v>59.860816326530617</v>
      </c>
      <c r="Q31" s="12"/>
      <c r="R31" s="64">
        <v>0.32447999999999999</v>
      </c>
      <c r="S31" s="15">
        <f t="shared" si="1"/>
        <v>19.423637681632655</v>
      </c>
      <c r="T31" s="12"/>
      <c r="U31" s="12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ht="13.8" x14ac:dyDescent="0.25">
      <c r="A32" s="30">
        <v>2004</v>
      </c>
      <c r="B32" s="15">
        <v>17.16</v>
      </c>
      <c r="C32" s="15">
        <v>29.93</v>
      </c>
      <c r="D32" s="15">
        <v>61.52</v>
      </c>
      <c r="E32" s="15">
        <v>78.3</v>
      </c>
      <c r="F32" s="15">
        <v>86</v>
      </c>
      <c r="G32" s="15">
        <v>67.08</v>
      </c>
      <c r="H32" s="15">
        <v>84.68</v>
      </c>
      <c r="I32" s="15">
        <v>73.290000000000006</v>
      </c>
      <c r="J32" s="15">
        <v>57.5</v>
      </c>
      <c r="K32" s="15">
        <v>45.72</v>
      </c>
      <c r="L32" s="15">
        <v>17.25</v>
      </c>
      <c r="M32" s="15">
        <v>23.94</v>
      </c>
      <c r="N32" s="12"/>
      <c r="O32" s="15">
        <f t="shared" si="0"/>
        <v>642.37000000000012</v>
      </c>
      <c r="P32" s="69">
        <f t="shared" si="2"/>
        <v>65.54795918367347</v>
      </c>
      <c r="Q32" s="12"/>
      <c r="R32" s="64">
        <v>0.2697</v>
      </c>
      <c r="S32" s="15">
        <f t="shared" si="1"/>
        <v>17.678284591836736</v>
      </c>
      <c r="T32" s="12"/>
      <c r="U32" s="12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ht="13.8" x14ac:dyDescent="0.25">
      <c r="A33" s="30">
        <v>2003</v>
      </c>
      <c r="B33" s="15">
        <v>29.85</v>
      </c>
      <c r="C33" s="15">
        <v>62.88</v>
      </c>
      <c r="D33" s="15">
        <v>86.36</v>
      </c>
      <c r="E33" s="15">
        <v>95.9</v>
      </c>
      <c r="F33" s="15">
        <v>75.5</v>
      </c>
      <c r="G33" s="15">
        <v>73.16</v>
      </c>
      <c r="H33" s="15">
        <v>71.69</v>
      </c>
      <c r="I33" s="16">
        <v>79.040000000000006</v>
      </c>
      <c r="J33" s="15">
        <v>83.24</v>
      </c>
      <c r="K33" s="15">
        <v>61.37</v>
      </c>
      <c r="L33" s="15">
        <v>28.86</v>
      </c>
      <c r="M33" s="15">
        <v>23.77</v>
      </c>
      <c r="N33" s="12"/>
      <c r="O33" s="15">
        <f t="shared" si="0"/>
        <v>771.62</v>
      </c>
      <c r="P33" s="69">
        <f t="shared" si="2"/>
        <v>78.736734693877551</v>
      </c>
      <c r="Q33" s="12"/>
      <c r="R33" s="64">
        <v>0.27466400000000002</v>
      </c>
      <c r="S33" s="15">
        <f t="shared" si="1"/>
        <v>21.626146497959184</v>
      </c>
      <c r="T33" s="12"/>
      <c r="U33" s="12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ht="13.8" x14ac:dyDescent="0.25">
      <c r="A34" s="30">
        <v>2002</v>
      </c>
      <c r="B34" s="15">
        <v>40.728999999999999</v>
      </c>
      <c r="C34" s="15">
        <v>60.668000000000006</v>
      </c>
      <c r="D34" s="15">
        <v>94.460999999999999</v>
      </c>
      <c r="E34" s="15">
        <v>112.399</v>
      </c>
      <c r="F34" s="15">
        <v>103.72</v>
      </c>
      <c r="G34" s="15">
        <v>107.79600000000005</v>
      </c>
      <c r="H34" s="15">
        <v>112.265</v>
      </c>
      <c r="I34" s="16">
        <v>93.366999999999962</v>
      </c>
      <c r="J34" s="15">
        <v>85.11</v>
      </c>
      <c r="K34" s="15">
        <v>52.447999999999979</v>
      </c>
      <c r="L34" s="15">
        <v>31.84</v>
      </c>
      <c r="M34" s="15">
        <v>16.171000000000049</v>
      </c>
      <c r="N34" s="12"/>
      <c r="O34" s="15">
        <f t="shared" si="0"/>
        <v>910.97400000000005</v>
      </c>
      <c r="P34" s="69">
        <f t="shared" si="2"/>
        <v>92.95653061224489</v>
      </c>
      <c r="Q34" s="12"/>
      <c r="R34" s="70">
        <v>0.25</v>
      </c>
      <c r="S34" s="15">
        <f t="shared" si="1"/>
        <v>23.239132653061223</v>
      </c>
      <c r="T34" s="12"/>
      <c r="U34" s="12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ht="13.8" x14ac:dyDescent="0.25">
      <c r="A35" s="30">
        <v>2001</v>
      </c>
      <c r="B35" s="15">
        <v>23.140999999999998</v>
      </c>
      <c r="C35" s="15">
        <v>36.879000000000005</v>
      </c>
      <c r="D35" s="15">
        <v>43.416999999999994</v>
      </c>
      <c r="E35" s="15">
        <v>83.022000000000006</v>
      </c>
      <c r="F35" s="15">
        <v>129.798</v>
      </c>
      <c r="G35" s="15">
        <v>116.77500000000001</v>
      </c>
      <c r="H35" s="15">
        <v>116.37600000000003</v>
      </c>
      <c r="I35" s="16">
        <v>101.53599999999994</v>
      </c>
      <c r="J35" s="15">
        <v>65.829000000000065</v>
      </c>
      <c r="K35" s="15">
        <v>56.369000000000028</v>
      </c>
      <c r="L35" s="15">
        <v>24.795000000000002</v>
      </c>
      <c r="M35" s="15">
        <v>23.938999999999965</v>
      </c>
      <c r="N35" s="12"/>
      <c r="O35" s="15">
        <f t="shared" si="0"/>
        <v>821.87600000000009</v>
      </c>
      <c r="P35" s="69">
        <f t="shared" si="2"/>
        <v>83.864897959183679</v>
      </c>
      <c r="Q35" s="12"/>
      <c r="R35" s="70">
        <v>0.22</v>
      </c>
      <c r="S35" s="15">
        <f t="shared" si="1"/>
        <v>18.45027755102041</v>
      </c>
      <c r="T35" s="12"/>
      <c r="U35" s="12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ht="13.8" x14ac:dyDescent="0.2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  <c r="L36" s="12"/>
      <c r="M36" s="12"/>
      <c r="N36" s="12"/>
      <c r="O36" s="12"/>
      <c r="P36" s="12"/>
      <c r="Q36" s="12"/>
      <c r="R36" s="64"/>
      <c r="S36" s="12"/>
      <c r="T36" s="12"/>
      <c r="U36" s="12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ht="13.8" x14ac:dyDescent="0.25">
      <c r="A37" s="12"/>
      <c r="B37" s="12"/>
      <c r="C37" s="12"/>
      <c r="D37" s="12"/>
      <c r="E37" s="12"/>
      <c r="F37" s="12"/>
      <c r="G37" s="12"/>
      <c r="H37" s="12"/>
      <c r="I37" s="14"/>
      <c r="J37" s="12"/>
      <c r="K37" s="12"/>
      <c r="L37" s="12"/>
      <c r="M37" s="12"/>
      <c r="N37" s="12"/>
      <c r="O37" s="15">
        <f>SUM(O22:O35)/1000</f>
        <v>13.432471000000003</v>
      </c>
      <c r="P37" s="15" t="s">
        <v>41</v>
      </c>
      <c r="Q37" s="12" t="s">
        <v>42</v>
      </c>
      <c r="R37" s="68" t="s">
        <v>43</v>
      </c>
      <c r="S37" s="65">
        <f>SUM(S22:S35)</f>
        <v>693.03958656938767</v>
      </c>
      <c r="T37" s="12"/>
      <c r="U37" s="12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ht="13.8" x14ac:dyDescent="0.25">
      <c r="A38" s="12"/>
      <c r="B38" s="12"/>
      <c r="C38" s="12"/>
      <c r="D38" s="12"/>
      <c r="E38" s="12"/>
      <c r="F38" s="13" t="s">
        <v>26</v>
      </c>
      <c r="G38" s="13"/>
      <c r="H38" s="13"/>
      <c r="I38" s="14"/>
      <c r="J38" s="12"/>
      <c r="K38" s="12"/>
      <c r="L38" s="12"/>
      <c r="M38" s="12"/>
      <c r="N38" s="12"/>
      <c r="O38" s="12"/>
      <c r="Q38" s="12"/>
      <c r="R38" s="12"/>
      <c r="S38" s="12"/>
      <c r="T38" s="12"/>
      <c r="U38" s="12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ht="13.8" x14ac:dyDescent="0.25">
      <c r="A39" s="12"/>
      <c r="B39" s="12"/>
      <c r="C39" s="12"/>
      <c r="D39" s="12"/>
      <c r="E39" s="12"/>
      <c r="F39" s="12"/>
      <c r="G39" s="12"/>
      <c r="H39" s="12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ht="13.8" x14ac:dyDescent="0.25">
      <c r="A40" s="12"/>
      <c r="B40" s="29" t="s">
        <v>7</v>
      </c>
      <c r="C40" s="29" t="s">
        <v>8</v>
      </c>
      <c r="D40" s="29" t="s">
        <v>9</v>
      </c>
      <c r="E40" s="29" t="s">
        <v>10</v>
      </c>
      <c r="F40" s="29" t="s">
        <v>11</v>
      </c>
      <c r="G40" s="29" t="s">
        <v>12</v>
      </c>
      <c r="H40" s="29" t="s">
        <v>1</v>
      </c>
      <c r="I40" s="29" t="s">
        <v>2</v>
      </c>
      <c r="J40" s="29" t="s">
        <v>3</v>
      </c>
      <c r="K40" s="29" t="s">
        <v>4</v>
      </c>
      <c r="L40" s="29" t="s">
        <v>5</v>
      </c>
      <c r="M40" s="29" t="s">
        <v>6</v>
      </c>
      <c r="N40" s="12"/>
      <c r="O40" s="12"/>
      <c r="P40" s="12"/>
      <c r="Q40" s="12"/>
      <c r="R40" s="12"/>
      <c r="S40" s="12"/>
      <c r="T40" s="12"/>
      <c r="U40" s="12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ht="13.8" x14ac:dyDescent="0.25">
      <c r="A41" s="12"/>
      <c r="B41" s="17">
        <f>NUMBERS!$M$48</f>
        <v>0.20679723502304148</v>
      </c>
      <c r="C41" s="17">
        <f>NUMBERS!$L$48</f>
        <v>0.37780266343825669</v>
      </c>
      <c r="D41" s="17">
        <f>NUMBERS!$K$48</f>
        <v>0.81448809523809529</v>
      </c>
      <c r="E41" s="17">
        <f>NUMBERS!$J$48</f>
        <v>1.0365029761904763</v>
      </c>
      <c r="F41" s="17">
        <f>NUMBERS!$I$48</f>
        <v>1.2345245979186377</v>
      </c>
      <c r="G41" s="17">
        <f>NUMBERS!$H$48</f>
        <v>1.0299072612470404</v>
      </c>
      <c r="H41" s="17">
        <f>NUMBERS!$G$48</f>
        <v>0.87930761455525619</v>
      </c>
      <c r="I41" s="17">
        <f>NUMBERS!$F$48</f>
        <v>0.76713256907701355</v>
      </c>
      <c r="J41" s="17">
        <f>NUMBERS!$E$48</f>
        <v>0.68283228676085828</v>
      </c>
      <c r="K41" s="17">
        <f>NUMBERS!$D$48</f>
        <v>0.61320136278195492</v>
      </c>
      <c r="L41" s="17">
        <f>NUMBERS!$C$48</f>
        <v>0.55812339606501293</v>
      </c>
      <c r="M41" s="17">
        <f>NUMBERS!$B$48</f>
        <v>0.51072113502935423</v>
      </c>
      <c r="N41" s="12"/>
      <c r="O41" s="30" t="s">
        <v>18</v>
      </c>
      <c r="P41" s="12"/>
      <c r="Q41" s="12"/>
      <c r="R41" s="12"/>
      <c r="S41" s="12"/>
      <c r="T41" s="12"/>
      <c r="U41" s="12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ht="13.8" x14ac:dyDescent="0.25">
      <c r="A42" s="12"/>
      <c r="B42" s="12"/>
      <c r="C42" s="12"/>
      <c r="D42" s="12"/>
      <c r="E42" s="12"/>
      <c r="F42" s="12"/>
      <c r="G42" s="12"/>
      <c r="H42" s="12"/>
      <c r="I42" s="14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ht="13.8" x14ac:dyDescent="0.25">
      <c r="A43" s="12"/>
      <c r="B43" s="12"/>
      <c r="C43" s="12"/>
      <c r="D43" s="12"/>
      <c r="E43" s="12"/>
      <c r="F43" s="13" t="s">
        <v>27</v>
      </c>
      <c r="G43" s="13"/>
      <c r="H43" s="13"/>
      <c r="I43" s="14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ht="13.8" x14ac:dyDescent="0.25">
      <c r="A44" s="12"/>
      <c r="B44" s="12"/>
      <c r="C44" s="12"/>
      <c r="D44" s="12"/>
      <c r="E44" s="12"/>
      <c r="F44" s="12"/>
      <c r="G44" s="12"/>
      <c r="H44" s="12"/>
      <c r="I44" s="14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ht="13.8" x14ac:dyDescent="0.25">
      <c r="A45" s="12"/>
      <c r="B45" s="29" t="s">
        <v>7</v>
      </c>
      <c r="C45" s="29" t="s">
        <v>8</v>
      </c>
      <c r="D45" s="29" t="s">
        <v>9</v>
      </c>
      <c r="E45" s="29" t="s">
        <v>10</v>
      </c>
      <c r="F45" s="29" t="s">
        <v>11</v>
      </c>
      <c r="G45" s="29" t="s">
        <v>12</v>
      </c>
      <c r="H45" s="29" t="s">
        <v>1</v>
      </c>
      <c r="I45" s="29" t="s">
        <v>2</v>
      </c>
      <c r="J45" s="29" t="s">
        <v>3</v>
      </c>
      <c r="K45" s="29" t="s">
        <v>4</v>
      </c>
      <c r="L45" s="29" t="s">
        <v>5</v>
      </c>
      <c r="M45" s="29" t="s">
        <v>6</v>
      </c>
      <c r="N45" s="12"/>
      <c r="O45" s="12"/>
      <c r="P45" s="12"/>
      <c r="Q45" s="12"/>
      <c r="R45" s="12"/>
      <c r="S45" s="12"/>
      <c r="T45" s="12"/>
      <c r="U45" s="12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ht="13.8" x14ac:dyDescent="0.25">
      <c r="A46" s="12"/>
      <c r="B46" s="15">
        <f t="shared" ref="B46:M46" si="3">B41*2.8*365*3.6/1000</f>
        <v>0.76084838709677416</v>
      </c>
      <c r="C46" s="15">
        <f t="shared" si="3"/>
        <v>1.3900115593220339</v>
      </c>
      <c r="D46" s="15">
        <f t="shared" si="3"/>
        <v>2.9966645999999999</v>
      </c>
      <c r="E46" s="15">
        <f t="shared" si="3"/>
        <v>3.8135017500000004</v>
      </c>
      <c r="F46" s="15">
        <f t="shared" si="3"/>
        <v>4.5420629006622519</v>
      </c>
      <c r="G46" s="15">
        <f t="shared" si="3"/>
        <v>3.7892347955801107</v>
      </c>
      <c r="H46" s="15">
        <f t="shared" si="3"/>
        <v>3.2351485754716989</v>
      </c>
      <c r="I46" s="15">
        <f t="shared" si="3"/>
        <v>2.8224341481481483</v>
      </c>
      <c r="J46" s="15">
        <f t="shared" si="3"/>
        <v>2.5122765494505495</v>
      </c>
      <c r="K46" s="15">
        <f t="shared" si="3"/>
        <v>2.2560904539473685</v>
      </c>
      <c r="L46" s="15">
        <f t="shared" si="3"/>
        <v>2.0534475988023955</v>
      </c>
      <c r="M46" s="15">
        <f t="shared" si="3"/>
        <v>1.8790452</v>
      </c>
      <c r="N46" s="12"/>
      <c r="O46" s="30" t="s">
        <v>19</v>
      </c>
      <c r="P46" s="12"/>
      <c r="Q46" s="12"/>
      <c r="R46" s="12"/>
      <c r="S46" s="12"/>
      <c r="T46" s="12"/>
      <c r="U46" s="12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ht="13.8" x14ac:dyDescent="0.25">
      <c r="A47" s="12"/>
      <c r="B47" s="12"/>
      <c r="C47" s="12"/>
      <c r="D47" s="12"/>
      <c r="E47" s="12"/>
      <c r="F47" s="12"/>
      <c r="G47" s="12"/>
      <c r="H47" s="12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ht="13.8" x14ac:dyDescent="0.25">
      <c r="A48" s="18" t="s">
        <v>22</v>
      </c>
      <c r="B48" s="18"/>
      <c r="C48" s="18"/>
      <c r="D48" s="19"/>
      <c r="E48" s="19" t="s">
        <v>37</v>
      </c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2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55" ht="13.8" x14ac:dyDescent="0.25">
      <c r="A49" s="19"/>
      <c r="B49" s="25" t="s">
        <v>7</v>
      </c>
      <c r="C49" s="25" t="s">
        <v>8</v>
      </c>
      <c r="D49" s="25" t="s">
        <v>9</v>
      </c>
      <c r="E49" s="25" t="s">
        <v>10</v>
      </c>
      <c r="F49" s="25" t="s">
        <v>11</v>
      </c>
      <c r="G49" s="25" t="s">
        <v>12</v>
      </c>
      <c r="H49" s="25" t="s">
        <v>1</v>
      </c>
      <c r="I49" s="27" t="s">
        <v>2</v>
      </c>
      <c r="J49" s="28" t="s">
        <v>3</v>
      </c>
      <c r="K49" s="28" t="s">
        <v>4</v>
      </c>
      <c r="L49" s="28" t="s">
        <v>5</v>
      </c>
      <c r="M49" s="28" t="s">
        <v>6</v>
      </c>
      <c r="N49" s="19"/>
      <c r="O49" s="19"/>
      <c r="P49" s="19"/>
      <c r="Q49" s="19"/>
      <c r="R49" s="19"/>
      <c r="S49" s="19"/>
      <c r="T49" s="19"/>
      <c r="U49" s="12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</row>
    <row r="50" spans="1:55" ht="13.8" x14ac:dyDescent="0.25">
      <c r="A50" s="19"/>
      <c r="B50" s="19"/>
      <c r="C50" s="19"/>
      <c r="D50" s="19"/>
      <c r="E50" s="19"/>
      <c r="F50" s="19"/>
      <c r="G50" s="19"/>
      <c r="H50" s="19"/>
      <c r="I50" s="20"/>
      <c r="J50" s="19"/>
      <c r="K50" s="22"/>
      <c r="L50" s="19"/>
      <c r="M50" s="19"/>
      <c r="N50" s="19"/>
      <c r="O50" s="19"/>
      <c r="P50" s="19"/>
      <c r="Q50" s="19"/>
      <c r="R50" s="19"/>
      <c r="S50" s="19"/>
      <c r="T50" s="19"/>
      <c r="U50" s="12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</row>
    <row r="51" spans="1:55" ht="13.8" x14ac:dyDescent="0.25">
      <c r="A51" s="31">
        <v>1</v>
      </c>
      <c r="B51" s="2">
        <v>0.21860878309568715</v>
      </c>
      <c r="C51" s="21">
        <v>0.10042109280001607</v>
      </c>
      <c r="D51" s="21">
        <v>0.61302881664009801</v>
      </c>
      <c r="E51" s="21">
        <v>1.0377395455306009</v>
      </c>
      <c r="F51" s="53">
        <v>0.95533371546681967</v>
      </c>
      <c r="G51" s="21">
        <v>0</v>
      </c>
      <c r="H51" s="21">
        <v>0</v>
      </c>
      <c r="I51" s="23">
        <v>0</v>
      </c>
      <c r="J51" s="21">
        <v>0</v>
      </c>
      <c r="K51" s="21">
        <v>0</v>
      </c>
      <c r="L51" s="21">
        <v>0</v>
      </c>
      <c r="M51" s="21">
        <v>0</v>
      </c>
      <c r="N51" s="39">
        <v>1</v>
      </c>
      <c r="O51" s="19"/>
      <c r="P51" s="19"/>
      <c r="Q51" s="19"/>
      <c r="R51" s="19"/>
      <c r="S51" s="19"/>
      <c r="T51" s="19"/>
      <c r="U51" s="1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55" ht="13.8" x14ac:dyDescent="0.25">
      <c r="A52" s="31">
        <v>2</v>
      </c>
      <c r="B52" s="21">
        <v>0.36436378210914921</v>
      </c>
      <c r="C52" s="21">
        <v>0.58347193150198018</v>
      </c>
      <c r="D52" s="21">
        <v>0.98000039200015665</v>
      </c>
      <c r="E52" s="21">
        <v>0.82727305818195052</v>
      </c>
      <c r="F52" s="21">
        <v>0.47883890121297984</v>
      </c>
      <c r="G52" s="21">
        <v>0</v>
      </c>
      <c r="H52" s="21">
        <v>0</v>
      </c>
      <c r="I52" s="23">
        <v>0</v>
      </c>
      <c r="J52" s="21">
        <v>0</v>
      </c>
      <c r="K52" s="21">
        <v>0</v>
      </c>
      <c r="L52" s="21">
        <v>0</v>
      </c>
      <c r="M52" s="21">
        <v>0</v>
      </c>
      <c r="N52" s="39">
        <v>2</v>
      </c>
      <c r="O52" s="19"/>
      <c r="P52" s="19"/>
      <c r="Q52" s="19"/>
      <c r="R52" s="19"/>
      <c r="S52" s="19"/>
      <c r="T52" s="19"/>
      <c r="U52" s="12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</row>
    <row r="53" spans="1:55" ht="13.8" x14ac:dyDescent="0.25">
      <c r="A53" s="31">
        <v>3</v>
      </c>
      <c r="B53" s="21">
        <v>0.41325016530006609</v>
      </c>
      <c r="C53" s="21">
        <v>0.7680003072001228</v>
      </c>
      <c r="D53" s="21">
        <v>0.78184646658474044</v>
      </c>
      <c r="E53" s="21">
        <v>1.0036101575416239</v>
      </c>
      <c r="F53" s="2">
        <v>1.1262528776856171</v>
      </c>
      <c r="G53" s="21">
        <v>0</v>
      </c>
      <c r="H53" s="21">
        <v>0</v>
      </c>
      <c r="I53" s="23">
        <v>0</v>
      </c>
      <c r="J53" s="21">
        <v>0</v>
      </c>
      <c r="K53" s="21">
        <v>0</v>
      </c>
      <c r="L53" s="21">
        <v>0</v>
      </c>
      <c r="M53" s="21">
        <v>0</v>
      </c>
      <c r="N53" s="39">
        <v>3</v>
      </c>
      <c r="O53" s="19"/>
      <c r="P53" s="19"/>
      <c r="Q53" s="19"/>
      <c r="R53" s="19"/>
      <c r="S53" s="19"/>
      <c r="T53" s="19"/>
      <c r="U53" s="12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</row>
    <row r="54" spans="1:55" ht="13.8" x14ac:dyDescent="0.25">
      <c r="A54" s="31">
        <v>4</v>
      </c>
      <c r="B54" s="21">
        <v>6.8000027200010874E-2</v>
      </c>
      <c r="C54" s="21">
        <v>0.80113075523491084</v>
      </c>
      <c r="D54" s="21">
        <v>0.62400024960009992</v>
      </c>
      <c r="E54" s="21">
        <v>0</v>
      </c>
      <c r="F54" s="21">
        <v>0.85200034080013642</v>
      </c>
      <c r="G54" s="21">
        <v>0</v>
      </c>
      <c r="H54" s="21">
        <v>0</v>
      </c>
      <c r="I54" s="61">
        <v>0</v>
      </c>
      <c r="J54" s="21">
        <v>0</v>
      </c>
      <c r="K54" s="21">
        <v>0</v>
      </c>
      <c r="L54" s="21">
        <v>0</v>
      </c>
      <c r="M54" s="21">
        <v>0</v>
      </c>
      <c r="N54" s="39">
        <v>4</v>
      </c>
      <c r="O54" s="19"/>
      <c r="P54" s="19"/>
      <c r="Q54" s="19"/>
      <c r="R54" s="19"/>
      <c r="S54" s="19"/>
      <c r="T54" s="19"/>
      <c r="U54" s="12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</row>
    <row r="55" spans="1:55" ht="13.8" x14ac:dyDescent="0.25">
      <c r="A55" s="31">
        <v>5</v>
      </c>
      <c r="B55" s="21">
        <v>0.55395940525723153</v>
      </c>
      <c r="C55" s="21">
        <v>0.57918390514294993</v>
      </c>
      <c r="D55" s="21">
        <v>0.9706670549334887</v>
      </c>
      <c r="E55" s="21">
        <v>1.1282731785819988</v>
      </c>
      <c r="F55" s="21">
        <v>1.3463187203456701</v>
      </c>
      <c r="G55" s="21">
        <v>0</v>
      </c>
      <c r="H55" s="2">
        <v>0</v>
      </c>
      <c r="I55" s="23">
        <v>0</v>
      </c>
      <c r="J55" s="21">
        <v>0</v>
      </c>
      <c r="K55" s="21">
        <v>0</v>
      </c>
      <c r="L55" s="21">
        <v>0</v>
      </c>
      <c r="M55" s="21">
        <v>0</v>
      </c>
      <c r="N55" s="39">
        <v>5</v>
      </c>
      <c r="O55" s="19"/>
      <c r="P55" s="19"/>
      <c r="Q55" s="19"/>
      <c r="R55" s="19"/>
      <c r="S55" s="19"/>
      <c r="T55" s="19"/>
      <c r="U55" s="12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</row>
    <row r="56" spans="1:55" ht="13.8" x14ac:dyDescent="0.25">
      <c r="A56" s="31">
        <v>6</v>
      </c>
      <c r="B56" s="21">
        <v>0.50500020200008078</v>
      </c>
      <c r="C56" s="21">
        <v>0.22320008928003571</v>
      </c>
      <c r="D56" s="21">
        <v>0.9752731173819742</v>
      </c>
      <c r="E56" s="53">
        <v>1.2800005120002048E-2</v>
      </c>
      <c r="F56" s="21">
        <v>0.65142883200010426</v>
      </c>
      <c r="G56" s="21">
        <v>0</v>
      </c>
      <c r="H56" s="21">
        <v>0</v>
      </c>
      <c r="I56" s="23">
        <v>0</v>
      </c>
      <c r="J56" s="21">
        <v>0</v>
      </c>
      <c r="K56" s="61">
        <v>0</v>
      </c>
      <c r="L56" s="21">
        <v>0</v>
      </c>
      <c r="M56" s="21">
        <v>0</v>
      </c>
      <c r="N56" s="39">
        <v>6</v>
      </c>
      <c r="O56" s="19"/>
      <c r="P56" s="19"/>
      <c r="Q56" s="19"/>
      <c r="R56" s="19"/>
      <c r="S56" s="19"/>
      <c r="T56" s="19"/>
      <c r="U56" s="12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</row>
    <row r="57" spans="1:55" ht="13.8" x14ac:dyDescent="0.25">
      <c r="A57" s="31">
        <v>7</v>
      </c>
      <c r="B57" s="21">
        <v>0.12654550516365662</v>
      </c>
      <c r="C57" s="21">
        <v>0</v>
      </c>
      <c r="D57" s="21">
        <v>0.51825020730008298</v>
      </c>
      <c r="E57" s="21">
        <v>0.5161668731334158</v>
      </c>
      <c r="F57" s="21">
        <v>0.86941970260659074</v>
      </c>
      <c r="G57" s="21">
        <v>0</v>
      </c>
      <c r="H57" s="21">
        <v>0</v>
      </c>
      <c r="I57" s="23">
        <v>0</v>
      </c>
      <c r="J57" s="21">
        <v>0</v>
      </c>
      <c r="K57" s="21">
        <v>0</v>
      </c>
      <c r="L57" s="21">
        <v>0</v>
      </c>
      <c r="M57" s="21">
        <v>0</v>
      </c>
      <c r="N57" s="39">
        <v>7</v>
      </c>
      <c r="O57" s="19"/>
      <c r="P57" s="19"/>
      <c r="Q57" s="19"/>
      <c r="R57" s="19"/>
      <c r="S57" s="19"/>
      <c r="T57" s="19"/>
      <c r="U57" s="12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13.8" x14ac:dyDescent="0.25">
      <c r="A58" s="31">
        <v>8</v>
      </c>
      <c r="B58" s="21">
        <v>0.13600005440002175</v>
      </c>
      <c r="C58" s="21">
        <v>0.14666672533335678</v>
      </c>
      <c r="D58" s="21">
        <v>0.91630471434797278</v>
      </c>
      <c r="E58" s="21">
        <v>0.6826669397334425</v>
      </c>
      <c r="F58" s="21">
        <v>2.4000009600003838E-2</v>
      </c>
      <c r="G58" s="21">
        <v>0</v>
      </c>
      <c r="H58" s="21">
        <v>0</v>
      </c>
      <c r="I58" s="23">
        <v>0</v>
      </c>
      <c r="J58" s="21">
        <v>0</v>
      </c>
      <c r="K58" s="21">
        <v>0</v>
      </c>
      <c r="L58" s="21">
        <v>0</v>
      </c>
      <c r="M58" s="21">
        <v>0</v>
      </c>
      <c r="N58" s="39">
        <v>8</v>
      </c>
      <c r="O58" s="19"/>
      <c r="P58" s="19"/>
      <c r="Q58" s="19"/>
      <c r="R58" s="19"/>
      <c r="S58" s="19"/>
      <c r="T58" s="19"/>
      <c r="U58" s="12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55" ht="13.8" x14ac:dyDescent="0.25">
      <c r="A59" s="31">
        <v>9</v>
      </c>
      <c r="B59" s="21">
        <v>0</v>
      </c>
      <c r="C59" s="21">
        <v>0</v>
      </c>
      <c r="D59" s="21">
        <v>1.1359028933855475</v>
      </c>
      <c r="E59" s="21">
        <v>1.1161337797868454</v>
      </c>
      <c r="F59" s="21">
        <v>0.88275035310014127</v>
      </c>
      <c r="G59" s="21">
        <v>0</v>
      </c>
      <c r="H59" s="21">
        <v>0</v>
      </c>
      <c r="I59" s="23">
        <v>0</v>
      </c>
      <c r="J59" s="21">
        <v>0</v>
      </c>
      <c r="K59" s="21">
        <v>0</v>
      </c>
      <c r="L59" s="21">
        <v>0</v>
      </c>
      <c r="M59" s="21">
        <v>0</v>
      </c>
      <c r="N59" s="39">
        <v>9</v>
      </c>
      <c r="O59" s="19"/>
      <c r="P59" s="19"/>
      <c r="Q59" s="19"/>
      <c r="R59" s="19"/>
      <c r="S59" s="19"/>
      <c r="T59" s="19"/>
      <c r="U59" s="12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</row>
    <row r="60" spans="1:55" ht="13.8" x14ac:dyDescent="0.25">
      <c r="A60" s="31">
        <v>10</v>
      </c>
      <c r="B60" s="21">
        <v>0.3906317352000625</v>
      </c>
      <c r="C60" s="21">
        <v>0.17213799988968273</v>
      </c>
      <c r="D60" s="21">
        <v>1.042699212260408</v>
      </c>
      <c r="E60" s="53">
        <v>0.37652845249817346</v>
      </c>
      <c r="F60" s="21">
        <v>0.762500305000122</v>
      </c>
      <c r="G60" s="21">
        <v>0</v>
      </c>
      <c r="H60" s="21">
        <v>0</v>
      </c>
      <c r="I60" s="23">
        <v>0</v>
      </c>
      <c r="J60" s="21">
        <v>0</v>
      </c>
      <c r="K60" s="21">
        <v>0</v>
      </c>
      <c r="L60" s="21">
        <v>0</v>
      </c>
      <c r="M60" s="21">
        <v>0</v>
      </c>
      <c r="N60" s="39">
        <v>10</v>
      </c>
      <c r="O60" s="19"/>
      <c r="P60" s="19"/>
      <c r="Q60" s="19"/>
      <c r="R60" s="19"/>
      <c r="S60" s="19"/>
      <c r="T60" s="19"/>
      <c r="U60" s="12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</row>
    <row r="61" spans="1:55" ht="13.8" x14ac:dyDescent="0.25">
      <c r="A61" s="31">
        <v>11</v>
      </c>
      <c r="B61" s="21">
        <v>0.52875021150008461</v>
      </c>
      <c r="C61" s="21">
        <v>0.2763244348540983</v>
      </c>
      <c r="D61" s="21">
        <v>0.91390945647287358</v>
      </c>
      <c r="E61" s="21">
        <v>1.2833108581519295</v>
      </c>
      <c r="F61" s="21">
        <v>3.7411779670594218E-2</v>
      </c>
      <c r="G61" s="21">
        <v>0</v>
      </c>
      <c r="H61" s="21">
        <v>0</v>
      </c>
      <c r="I61" s="23">
        <v>0</v>
      </c>
      <c r="J61" s="21">
        <v>0</v>
      </c>
      <c r="K61" s="21">
        <v>0</v>
      </c>
      <c r="L61" s="21">
        <v>0</v>
      </c>
      <c r="M61" s="21">
        <v>0</v>
      </c>
      <c r="N61" s="39">
        <v>11</v>
      </c>
      <c r="O61" s="19"/>
      <c r="P61" s="19"/>
      <c r="Q61" s="19"/>
      <c r="R61" s="19"/>
      <c r="S61" s="19"/>
      <c r="T61" s="19"/>
      <c r="U61" s="12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</row>
    <row r="62" spans="1:55" ht="13.8" x14ac:dyDescent="0.25">
      <c r="A62" s="31">
        <v>12</v>
      </c>
      <c r="B62" s="21">
        <v>0.5403638525091774</v>
      </c>
      <c r="C62" s="21">
        <v>0.63622666958500751</v>
      </c>
      <c r="D62" s="21">
        <v>1.1224394733660332</v>
      </c>
      <c r="E62" s="21">
        <v>0.86616428089194186</v>
      </c>
      <c r="F62" s="21">
        <v>0.5887871207607499</v>
      </c>
      <c r="G62" s="21">
        <v>0</v>
      </c>
      <c r="H62" s="21">
        <v>0</v>
      </c>
      <c r="I62" s="23">
        <v>0</v>
      </c>
      <c r="J62" s="21">
        <v>0</v>
      </c>
      <c r="K62" s="21">
        <v>0</v>
      </c>
      <c r="L62" s="21">
        <v>0</v>
      </c>
      <c r="M62" s="21">
        <v>0</v>
      </c>
      <c r="N62" s="39">
        <v>12</v>
      </c>
      <c r="O62" s="19"/>
      <c r="P62" s="19"/>
      <c r="Q62" s="19"/>
      <c r="R62" s="19"/>
      <c r="S62" s="19"/>
      <c r="T62" s="19"/>
      <c r="U62" s="12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</row>
    <row r="63" spans="1:55" ht="13.8" x14ac:dyDescent="0.25">
      <c r="A63" s="31">
        <v>13</v>
      </c>
      <c r="B63" s="21">
        <v>0.29300011720004687</v>
      </c>
      <c r="C63" s="21">
        <v>0.25200010080004032</v>
      </c>
      <c r="D63" s="21">
        <v>1.0468504187401675</v>
      </c>
      <c r="E63" s="21">
        <v>0.8542944593648425</v>
      </c>
      <c r="F63" s="53">
        <v>1.0574861372801692</v>
      </c>
      <c r="G63" s="21">
        <v>0</v>
      </c>
      <c r="H63" s="21">
        <v>0</v>
      </c>
      <c r="I63" s="23">
        <v>0</v>
      </c>
      <c r="J63" s="21">
        <v>0</v>
      </c>
      <c r="K63" s="21">
        <v>0</v>
      </c>
      <c r="L63" s="21">
        <v>0</v>
      </c>
      <c r="M63" s="21">
        <v>0</v>
      </c>
      <c r="N63" s="39">
        <v>13</v>
      </c>
      <c r="O63" s="19"/>
      <c r="P63" s="19"/>
      <c r="Q63" s="19"/>
      <c r="R63" s="19"/>
      <c r="S63" s="19"/>
      <c r="T63" s="19"/>
      <c r="U63" s="12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</row>
    <row r="64" spans="1:55" ht="13.8" x14ac:dyDescent="0.25">
      <c r="A64" s="31">
        <v>14</v>
      </c>
      <c r="B64" s="21">
        <v>0</v>
      </c>
      <c r="C64" s="21">
        <v>0.23200009280003711</v>
      </c>
      <c r="D64" s="21">
        <v>0.95243516358276115</v>
      </c>
      <c r="E64" s="21">
        <v>0.91162536465014588</v>
      </c>
      <c r="F64" s="21">
        <v>1.0026839453773757</v>
      </c>
      <c r="G64" s="21">
        <v>0</v>
      </c>
      <c r="H64" s="21">
        <v>0</v>
      </c>
      <c r="I64" s="23">
        <v>0</v>
      </c>
      <c r="J64" s="21">
        <v>0</v>
      </c>
      <c r="K64" s="21">
        <v>0</v>
      </c>
      <c r="L64" s="21">
        <v>0</v>
      </c>
      <c r="M64" s="21">
        <v>0</v>
      </c>
      <c r="N64" s="39">
        <v>14</v>
      </c>
      <c r="O64" s="19"/>
      <c r="P64" s="19"/>
      <c r="Q64" s="19"/>
      <c r="R64" s="19"/>
      <c r="S64" s="19"/>
      <c r="T64" s="19"/>
      <c r="U64" s="1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</row>
    <row r="65" spans="1:55" ht="13.8" x14ac:dyDescent="0.25">
      <c r="A65" s="31">
        <v>15</v>
      </c>
      <c r="B65" s="21">
        <v>0</v>
      </c>
      <c r="C65" s="21">
        <v>0.63048025219210091</v>
      </c>
      <c r="D65" s="21">
        <v>0.47884634538469195</v>
      </c>
      <c r="E65" s="53">
        <v>0.59051636523880413</v>
      </c>
      <c r="F65" s="21">
        <v>1.214024581995375</v>
      </c>
      <c r="G65" s="21">
        <v>0</v>
      </c>
      <c r="H65" s="41">
        <v>0</v>
      </c>
      <c r="I65" s="23">
        <v>0</v>
      </c>
      <c r="J65" s="21">
        <v>0</v>
      </c>
      <c r="K65" s="21">
        <v>0</v>
      </c>
      <c r="L65" s="21">
        <v>0</v>
      </c>
      <c r="M65" s="21">
        <v>0</v>
      </c>
      <c r="N65" s="39">
        <v>15</v>
      </c>
      <c r="O65" s="19"/>
      <c r="P65" s="19"/>
      <c r="Q65" s="19"/>
      <c r="R65" s="19"/>
      <c r="S65" s="19"/>
      <c r="T65" s="19"/>
      <c r="U65" s="12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ht="13.8" x14ac:dyDescent="0.25">
      <c r="A66" s="31">
        <v>16</v>
      </c>
      <c r="B66" s="21">
        <v>0</v>
      </c>
      <c r="C66" s="21">
        <v>0.66687831553181398</v>
      </c>
      <c r="D66" s="21">
        <v>0.79284737596247989</v>
      </c>
      <c r="E66" s="21">
        <v>1.2351068770214741</v>
      </c>
      <c r="F66" s="21">
        <v>1.2608160383069977</v>
      </c>
      <c r="G66" s="21">
        <v>0</v>
      </c>
      <c r="H66" s="21">
        <v>0</v>
      </c>
      <c r="I66" s="23">
        <v>0</v>
      </c>
      <c r="J66" s="21">
        <v>0</v>
      </c>
      <c r="K66" s="21">
        <v>0</v>
      </c>
      <c r="L66" s="21">
        <v>0</v>
      </c>
      <c r="M66" s="21">
        <v>0</v>
      </c>
      <c r="N66" s="39">
        <v>16</v>
      </c>
      <c r="O66" s="19"/>
      <c r="P66" s="19"/>
      <c r="Q66" s="19"/>
      <c r="R66" s="19"/>
      <c r="S66" s="19"/>
      <c r="T66" s="19"/>
      <c r="U66" s="1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ht="13.8" x14ac:dyDescent="0.25">
      <c r="A67" s="31">
        <v>17</v>
      </c>
      <c r="B67" s="21">
        <v>0.2896001158400463</v>
      </c>
      <c r="C67" s="21">
        <v>0.83612936670981131</v>
      </c>
      <c r="D67" s="21">
        <v>0.10254549556365278</v>
      </c>
      <c r="E67" s="21">
        <v>1.2701891873209579</v>
      </c>
      <c r="F67" s="21">
        <v>1.3587221929734132</v>
      </c>
      <c r="G67" s="21">
        <v>0</v>
      </c>
      <c r="H67" s="21">
        <v>0</v>
      </c>
      <c r="I67" s="23">
        <v>0</v>
      </c>
      <c r="J67" s="21">
        <v>0</v>
      </c>
      <c r="K67" s="21">
        <v>0</v>
      </c>
      <c r="L67" s="21">
        <v>0</v>
      </c>
      <c r="M67" s="21">
        <v>0</v>
      </c>
      <c r="N67" s="39">
        <v>17</v>
      </c>
      <c r="O67" s="19"/>
      <c r="P67" s="19"/>
      <c r="Q67" s="19"/>
      <c r="R67" s="19"/>
      <c r="S67" s="19"/>
      <c r="T67" s="19"/>
      <c r="U67" s="12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ht="13.8" x14ac:dyDescent="0.25">
      <c r="A68" s="31">
        <v>18</v>
      </c>
      <c r="B68" s="21">
        <v>0.1148571888000184</v>
      </c>
      <c r="C68" s="21">
        <v>0</v>
      </c>
      <c r="D68" s="21">
        <v>0.23169240036926783</v>
      </c>
      <c r="E68" s="21">
        <v>0.93403316049851004</v>
      </c>
      <c r="F68" s="21">
        <v>1.3595750119151111</v>
      </c>
      <c r="G68" s="21">
        <v>0</v>
      </c>
      <c r="H68" s="21">
        <v>0</v>
      </c>
      <c r="I68" s="23">
        <v>0</v>
      </c>
      <c r="J68" s="21">
        <v>0</v>
      </c>
      <c r="K68" s="21">
        <v>0</v>
      </c>
      <c r="L68" s="21">
        <v>0</v>
      </c>
      <c r="M68" s="21">
        <v>0</v>
      </c>
      <c r="N68" s="39">
        <v>18</v>
      </c>
      <c r="O68" s="19"/>
      <c r="P68" s="19"/>
      <c r="Q68" s="19"/>
      <c r="R68" s="19"/>
      <c r="S68" s="19"/>
      <c r="T68" s="19"/>
      <c r="U68" s="12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ht="13.8" x14ac:dyDescent="0.25">
      <c r="A69" s="31">
        <v>19</v>
      </c>
      <c r="B69" s="21">
        <v>0.13440005376002151</v>
      </c>
      <c r="C69" s="21">
        <v>0.16971435360002715</v>
      </c>
      <c r="D69" s="21">
        <v>0.94068330310258952</v>
      </c>
      <c r="E69" s="21">
        <v>1.3035954581470439</v>
      </c>
      <c r="F69" s="21">
        <v>1.2515222397393306</v>
      </c>
      <c r="G69" s="21">
        <v>0</v>
      </c>
      <c r="H69" s="21">
        <v>0</v>
      </c>
      <c r="I69" s="23">
        <v>0</v>
      </c>
      <c r="J69" s="21">
        <v>0</v>
      </c>
      <c r="K69" s="21">
        <v>0</v>
      </c>
      <c r="L69" s="21">
        <v>0</v>
      </c>
      <c r="M69" s="21">
        <v>0</v>
      </c>
      <c r="N69" s="39">
        <v>19</v>
      </c>
      <c r="O69" s="19"/>
      <c r="P69" s="19"/>
      <c r="Q69" s="19"/>
      <c r="R69" s="19"/>
      <c r="S69" s="19"/>
      <c r="T69" s="19"/>
      <c r="U69" s="12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ht="13.8" x14ac:dyDescent="0.25">
      <c r="A70" s="31">
        <v>20</v>
      </c>
      <c r="B70" s="21">
        <v>0</v>
      </c>
      <c r="C70" s="21">
        <v>0</v>
      </c>
      <c r="D70" s="21">
        <v>1.2180004872001948</v>
      </c>
      <c r="E70" s="21">
        <v>1.0958186201456299</v>
      </c>
      <c r="F70" s="21">
        <v>1.2664352891828115</v>
      </c>
      <c r="G70" s="21">
        <v>0</v>
      </c>
      <c r="H70" s="21">
        <v>0</v>
      </c>
      <c r="I70" s="23">
        <v>0</v>
      </c>
      <c r="J70" s="21">
        <v>0</v>
      </c>
      <c r="K70" s="21">
        <v>0</v>
      </c>
      <c r="L70" s="21">
        <v>0</v>
      </c>
      <c r="M70" s="21">
        <v>0</v>
      </c>
      <c r="N70" s="39">
        <v>20</v>
      </c>
      <c r="O70" s="19"/>
      <c r="P70" s="19"/>
      <c r="Q70" s="19"/>
      <c r="R70" s="19"/>
      <c r="S70" s="19"/>
      <c r="T70" s="19"/>
      <c r="U70" s="12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ht="13.8" x14ac:dyDescent="0.25">
      <c r="A71" s="31">
        <v>21</v>
      </c>
      <c r="B71" s="21">
        <v>0</v>
      </c>
      <c r="C71" s="21">
        <v>0.64572998802172499</v>
      </c>
      <c r="D71" s="21">
        <v>1.0215793560001636</v>
      </c>
      <c r="E71" s="21">
        <v>0.15545460763638852</v>
      </c>
      <c r="F71" s="21">
        <v>0.92173009842176923</v>
      </c>
      <c r="G71" s="21">
        <v>0</v>
      </c>
      <c r="H71" s="21">
        <v>0</v>
      </c>
      <c r="I71" s="23">
        <v>0</v>
      </c>
      <c r="J71" s="21">
        <v>0</v>
      </c>
      <c r="K71" s="21">
        <v>0</v>
      </c>
      <c r="L71" s="21">
        <v>0</v>
      </c>
      <c r="M71" s="21">
        <v>0</v>
      </c>
      <c r="N71" s="39">
        <v>21</v>
      </c>
      <c r="O71" s="19"/>
      <c r="P71" s="19"/>
      <c r="Q71" s="19"/>
      <c r="R71" s="19"/>
      <c r="S71" s="19"/>
      <c r="T71" s="19"/>
      <c r="U71" s="12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ht="13.8" x14ac:dyDescent="0.25">
      <c r="A72" s="31">
        <v>22</v>
      </c>
      <c r="B72" s="21">
        <v>0.30933345706671617</v>
      </c>
      <c r="C72" s="21">
        <v>0.47949314954373867</v>
      </c>
      <c r="D72" s="21">
        <v>0.34778961280005566</v>
      </c>
      <c r="E72" s="21">
        <v>0.97327311658197391</v>
      </c>
      <c r="F72" s="21">
        <v>1.2411896856650635</v>
      </c>
      <c r="G72" s="21">
        <v>0</v>
      </c>
      <c r="H72" s="21">
        <v>0</v>
      </c>
      <c r="I72" s="23">
        <v>0</v>
      </c>
      <c r="J72" s="21">
        <v>0</v>
      </c>
      <c r="K72" s="21">
        <v>0</v>
      </c>
      <c r="L72" s="21">
        <v>0</v>
      </c>
      <c r="M72" s="21">
        <v>0</v>
      </c>
      <c r="N72" s="39">
        <v>22</v>
      </c>
      <c r="O72" s="19"/>
      <c r="P72" s="19"/>
      <c r="Q72" s="19"/>
      <c r="R72" s="19"/>
      <c r="S72" s="19"/>
      <c r="T72" s="19"/>
      <c r="U72" s="12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ht="13.8" x14ac:dyDescent="0.25">
      <c r="A73" s="31">
        <v>23</v>
      </c>
      <c r="B73" s="21">
        <v>0</v>
      </c>
      <c r="C73" s="21">
        <v>0.36354944119442439</v>
      </c>
      <c r="D73" s="21">
        <v>0.52706687749341763</v>
      </c>
      <c r="E73" s="21">
        <v>1.1431479982428059</v>
      </c>
      <c r="F73" s="21">
        <v>0.82084881318801017</v>
      </c>
      <c r="G73" s="21">
        <v>0</v>
      </c>
      <c r="H73" s="21">
        <v>0</v>
      </c>
      <c r="I73" s="23">
        <v>0</v>
      </c>
      <c r="J73" s="21">
        <v>0</v>
      </c>
      <c r="K73" s="21">
        <v>0</v>
      </c>
      <c r="L73" s="21">
        <v>0</v>
      </c>
      <c r="M73" s="21">
        <v>0</v>
      </c>
      <c r="N73" s="39">
        <v>23</v>
      </c>
      <c r="O73" s="19"/>
      <c r="P73" s="19"/>
      <c r="Q73" s="19"/>
      <c r="R73" s="19"/>
      <c r="S73" s="19"/>
      <c r="T73" s="19"/>
      <c r="U73" s="12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ht="13.8" x14ac:dyDescent="0.25">
      <c r="A74" s="31">
        <v>24</v>
      </c>
      <c r="B74" s="21">
        <v>0.44325017730007088</v>
      </c>
      <c r="C74" s="21">
        <v>0.65446180024625855</v>
      </c>
      <c r="D74" s="21">
        <v>0.89736621260502158</v>
      </c>
      <c r="E74" s="53">
        <v>0.74193779677511873</v>
      </c>
      <c r="F74" s="21">
        <v>0.94100037640015055</v>
      </c>
      <c r="G74" s="21">
        <v>0</v>
      </c>
      <c r="H74" s="21">
        <v>0</v>
      </c>
      <c r="I74" s="23">
        <v>0</v>
      </c>
      <c r="J74" s="21">
        <v>0</v>
      </c>
      <c r="K74" s="21">
        <v>0</v>
      </c>
      <c r="L74" s="21">
        <v>0</v>
      </c>
      <c r="M74" s="21">
        <v>0</v>
      </c>
      <c r="N74" s="39">
        <v>24</v>
      </c>
      <c r="O74" s="19"/>
      <c r="P74" s="19"/>
      <c r="Q74" s="19"/>
      <c r="R74" s="19"/>
      <c r="S74" s="19"/>
      <c r="T74" s="19"/>
      <c r="U74" s="12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55" ht="13.8" x14ac:dyDescent="0.25">
      <c r="A75" s="31">
        <v>25</v>
      </c>
      <c r="B75" s="21">
        <v>0</v>
      </c>
      <c r="C75" s="21">
        <v>0.21490917687276168</v>
      </c>
      <c r="D75" s="21">
        <v>0.98131382536135103</v>
      </c>
      <c r="E75" s="21">
        <v>0.99320039728015896</v>
      </c>
      <c r="F75" s="21">
        <v>1.0240913187274365</v>
      </c>
      <c r="G75" s="21">
        <v>0</v>
      </c>
      <c r="H75" s="21">
        <v>0</v>
      </c>
      <c r="I75" s="23">
        <v>0</v>
      </c>
      <c r="J75" s="21">
        <v>0</v>
      </c>
      <c r="K75" s="21">
        <v>0</v>
      </c>
      <c r="L75" s="21">
        <v>0</v>
      </c>
      <c r="M75" s="21">
        <v>0</v>
      </c>
      <c r="N75" s="39">
        <v>25</v>
      </c>
      <c r="O75" s="19"/>
      <c r="P75" s="19"/>
      <c r="Q75" s="19"/>
      <c r="R75" s="19"/>
      <c r="S75" s="19"/>
      <c r="T75" s="19"/>
      <c r="U75" s="12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 ht="13.8" x14ac:dyDescent="0.25">
      <c r="A76" s="31">
        <v>26</v>
      </c>
      <c r="B76" s="21">
        <v>0</v>
      </c>
      <c r="C76" s="21">
        <v>0.72440028976011595</v>
      </c>
      <c r="D76" s="53">
        <v>0.66623103572318343</v>
      </c>
      <c r="E76" s="21">
        <v>0.91344036537614615</v>
      </c>
      <c r="F76" s="21">
        <v>0.52485735280008394</v>
      </c>
      <c r="G76" s="21">
        <v>0</v>
      </c>
      <c r="H76" s="21">
        <v>0</v>
      </c>
      <c r="I76" s="23">
        <v>0</v>
      </c>
      <c r="J76" s="21">
        <v>0</v>
      </c>
      <c r="K76" s="21">
        <v>0</v>
      </c>
      <c r="L76" s="21">
        <v>0</v>
      </c>
      <c r="M76" s="21">
        <v>0</v>
      </c>
      <c r="N76" s="39">
        <v>26</v>
      </c>
      <c r="O76" s="19"/>
      <c r="P76" s="19"/>
      <c r="Q76" s="19"/>
      <c r="R76" s="19"/>
      <c r="S76" s="19"/>
      <c r="T76" s="19"/>
      <c r="U76" s="12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ht="13.8" x14ac:dyDescent="0.25">
      <c r="A77" s="31">
        <v>27</v>
      </c>
      <c r="B77" s="21">
        <v>0.26220010488004197</v>
      </c>
      <c r="C77" s="21">
        <v>0</v>
      </c>
      <c r="D77" s="21">
        <v>1.0712116960903122</v>
      </c>
      <c r="E77" s="21">
        <v>0.39670604103535761</v>
      </c>
      <c r="F77" s="53">
        <v>0</v>
      </c>
      <c r="G77" s="21">
        <v>0</v>
      </c>
      <c r="H77" s="21">
        <v>0</v>
      </c>
      <c r="I77" s="23">
        <v>0</v>
      </c>
      <c r="J77" s="21">
        <v>0</v>
      </c>
      <c r="K77" s="21">
        <v>0</v>
      </c>
      <c r="L77" s="21">
        <v>0</v>
      </c>
      <c r="M77" s="21">
        <v>0</v>
      </c>
      <c r="N77" s="39">
        <v>27</v>
      </c>
      <c r="O77" s="19"/>
      <c r="P77" s="19"/>
      <c r="Q77" s="19"/>
      <c r="R77" s="19"/>
      <c r="S77" s="19"/>
      <c r="T77" s="19"/>
      <c r="U77" s="12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ht="13.8" x14ac:dyDescent="0.25">
      <c r="A78" s="31">
        <v>28</v>
      </c>
      <c r="B78" s="21">
        <v>0</v>
      </c>
      <c r="C78" s="21">
        <v>0.26151734598624876</v>
      </c>
      <c r="D78" s="21">
        <v>1.0746211195036204</v>
      </c>
      <c r="E78" s="21">
        <v>0.77331849114557838</v>
      </c>
      <c r="F78" s="21">
        <v>6.0000024000009602E-2</v>
      </c>
      <c r="G78" s="21">
        <v>0</v>
      </c>
      <c r="H78" s="21">
        <v>0</v>
      </c>
      <c r="I78" s="23">
        <v>0</v>
      </c>
      <c r="J78" s="21">
        <v>0</v>
      </c>
      <c r="K78" s="21">
        <v>0</v>
      </c>
      <c r="L78" s="21">
        <v>0</v>
      </c>
      <c r="M78" s="21">
        <v>0</v>
      </c>
      <c r="N78" s="39">
        <v>28</v>
      </c>
      <c r="O78" s="19"/>
      <c r="P78" s="19"/>
      <c r="Q78" s="19"/>
      <c r="R78" s="19"/>
      <c r="S78" s="19"/>
      <c r="T78" s="19"/>
      <c r="U78" s="12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ht="13.8" x14ac:dyDescent="0.25">
      <c r="A79" s="31">
        <v>29</v>
      </c>
      <c r="B79" s="21">
        <v>0.38378197169460687</v>
      </c>
      <c r="C79" s="21"/>
      <c r="D79" s="21">
        <v>1.0724054922533359</v>
      </c>
      <c r="E79" s="53">
        <v>0.48416345897150609</v>
      </c>
      <c r="F79" s="21">
        <v>5.0181838254553489E-2</v>
      </c>
      <c r="G79" s="21">
        <v>0</v>
      </c>
      <c r="H79" s="21">
        <v>0</v>
      </c>
      <c r="I79" s="23">
        <v>0</v>
      </c>
      <c r="J79" s="21">
        <v>0</v>
      </c>
      <c r="K79" s="21">
        <v>0</v>
      </c>
      <c r="L79" s="21">
        <v>0</v>
      </c>
      <c r="M79" s="21">
        <v>0</v>
      </c>
      <c r="N79" s="39">
        <v>29</v>
      </c>
      <c r="O79" s="19"/>
      <c r="P79" s="19"/>
      <c r="Q79" s="19"/>
      <c r="R79" s="19"/>
      <c r="S79" s="19"/>
      <c r="T79" s="19"/>
      <c r="U79" s="12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ht="13.8" x14ac:dyDescent="0.25">
      <c r="A80" s="31">
        <v>30</v>
      </c>
      <c r="B80" s="21">
        <v>0</v>
      </c>
      <c r="C80" s="21"/>
      <c r="D80" s="21">
        <v>0.68432459805416368</v>
      </c>
      <c r="E80" s="21">
        <v>0.4177676089675087</v>
      </c>
      <c r="F80" s="21">
        <v>1.1711325439247158</v>
      </c>
      <c r="G80" s="21">
        <v>0</v>
      </c>
      <c r="H80" s="21">
        <v>0</v>
      </c>
      <c r="I80" s="23">
        <v>0</v>
      </c>
      <c r="J80" s="21">
        <v>0</v>
      </c>
      <c r="K80" s="21">
        <v>0</v>
      </c>
      <c r="L80" s="21">
        <v>0</v>
      </c>
      <c r="M80" s="21">
        <v>0</v>
      </c>
      <c r="N80" s="39">
        <v>30</v>
      </c>
      <c r="O80" s="19"/>
      <c r="P80" s="19"/>
      <c r="Q80" s="19"/>
      <c r="R80" s="19"/>
      <c r="S80" s="19"/>
      <c r="T80" s="19"/>
      <c r="U80" s="12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ht="13.8" x14ac:dyDescent="0.25">
      <c r="A81" s="31">
        <v>31</v>
      </c>
      <c r="B81" s="21">
        <v>0.21737713613118231</v>
      </c>
      <c r="C81" s="21"/>
      <c r="D81" s="21">
        <v>0.82624423293671756</v>
      </c>
      <c r="E81" s="21"/>
      <c r="F81" s="21">
        <v>1.2707446943443892</v>
      </c>
      <c r="G81" s="21"/>
      <c r="H81" s="21">
        <v>0</v>
      </c>
      <c r="I81" s="23">
        <v>0</v>
      </c>
      <c r="J81" s="21"/>
      <c r="K81" s="21">
        <v>0</v>
      </c>
      <c r="L81" s="21" t="s">
        <v>21</v>
      </c>
      <c r="M81" s="21">
        <v>0</v>
      </c>
      <c r="N81" s="39">
        <v>31</v>
      </c>
      <c r="O81" s="19"/>
      <c r="P81" s="19"/>
      <c r="Q81" s="19"/>
      <c r="R81" s="19"/>
      <c r="S81" s="19"/>
      <c r="T81" s="19"/>
      <c r="U81" s="12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ht="13.8" x14ac:dyDescent="0.25">
      <c r="A82" s="19"/>
      <c r="B82" s="19"/>
      <c r="C82" s="19"/>
      <c r="D82" s="21"/>
      <c r="E82" s="19"/>
      <c r="F82" s="19"/>
      <c r="G82" s="19"/>
      <c r="H82" s="19"/>
      <c r="I82" s="20" t="s">
        <v>21</v>
      </c>
      <c r="J82" s="21" t="s">
        <v>21</v>
      </c>
      <c r="K82" s="19"/>
      <c r="L82" s="19"/>
      <c r="M82" s="21"/>
      <c r="N82" s="39"/>
      <c r="O82" s="19"/>
      <c r="P82" s="19"/>
      <c r="Q82" s="19"/>
      <c r="R82" s="19"/>
      <c r="S82" s="19"/>
      <c r="T82" s="19"/>
      <c r="U82" s="12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ht="13.8" x14ac:dyDescent="0.25">
      <c r="A83" s="19"/>
      <c r="B83" s="32" t="s">
        <v>7</v>
      </c>
      <c r="C83" s="32" t="s">
        <v>8</v>
      </c>
      <c r="D83" s="32" t="s">
        <v>9</v>
      </c>
      <c r="E83" s="32" t="s">
        <v>10</v>
      </c>
      <c r="F83" s="32" t="s">
        <v>11</v>
      </c>
      <c r="G83" s="32" t="s">
        <v>12</v>
      </c>
      <c r="H83" s="32" t="s">
        <v>1</v>
      </c>
      <c r="I83" s="33" t="s">
        <v>2</v>
      </c>
      <c r="J83" s="34" t="s">
        <v>3</v>
      </c>
      <c r="K83" s="34" t="s">
        <v>4</v>
      </c>
      <c r="L83" s="34" t="s">
        <v>5</v>
      </c>
      <c r="M83" s="34" t="s">
        <v>6</v>
      </c>
      <c r="N83" s="39"/>
      <c r="O83" s="19"/>
      <c r="P83" s="19"/>
      <c r="Q83" s="19"/>
      <c r="R83" s="19"/>
      <c r="S83" s="19"/>
      <c r="T83" s="19"/>
      <c r="U83" s="12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ht="13.8" x14ac:dyDescent="0.25">
      <c r="A84" s="19"/>
      <c r="B84" s="21">
        <f>AVERAGE(B51:B81)</f>
        <v>0.20300884020670906</v>
      </c>
      <c r="C84" s="21">
        <f>AVERAGE(C51:C79)</f>
        <v>0.37207241371718797</v>
      </c>
      <c r="D84" s="21">
        <f>AVERAGE(D51:D81)</f>
        <v>0.82349603558066531</v>
      </c>
      <c r="E84" s="21">
        <f>AVERAGE(E51:E80)</f>
        <v>0.80127521678506253</v>
      </c>
      <c r="F84" s="21">
        <f>AVERAGE(F51:F81)</f>
        <v>0.85071241421762245</v>
      </c>
      <c r="G84" s="21">
        <f>AVERAGE(G51:G80)</f>
        <v>0</v>
      </c>
      <c r="H84" s="21">
        <f>AVERAGE(H51:H81)</f>
        <v>0</v>
      </c>
      <c r="I84" s="23">
        <f>AVERAGE(I51:I81)</f>
        <v>0</v>
      </c>
      <c r="J84" s="21">
        <f>AVERAGE(J51:J80)</f>
        <v>0</v>
      </c>
      <c r="K84" s="21">
        <f>AVERAGE(K51:K81)</f>
        <v>0</v>
      </c>
      <c r="L84" s="21">
        <f>AVERAGE(L51:L80)</f>
        <v>0</v>
      </c>
      <c r="M84" s="21">
        <f>AVERAGE(M52:M81)</f>
        <v>0</v>
      </c>
      <c r="N84" s="39"/>
      <c r="O84" s="48">
        <f>AVERAGE(B84:M84)</f>
        <v>0.25421374337560393</v>
      </c>
      <c r="P84" s="36" t="s">
        <v>33</v>
      </c>
      <c r="Q84" s="36"/>
      <c r="R84" s="36"/>
      <c r="S84" s="36"/>
      <c r="T84" s="19"/>
      <c r="U84" s="12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ht="13.8" x14ac:dyDescent="0.25">
      <c r="A85" s="19"/>
      <c r="B85" s="19"/>
      <c r="C85" s="19"/>
      <c r="D85" s="19"/>
      <c r="E85" s="19"/>
      <c r="F85" s="19"/>
      <c r="G85" s="19"/>
      <c r="H85" s="19"/>
      <c r="I85" s="20"/>
      <c r="J85" s="19"/>
      <c r="K85" s="19"/>
      <c r="L85" s="19"/>
      <c r="M85" s="19"/>
      <c r="N85" s="39"/>
      <c r="O85" s="19"/>
      <c r="P85" s="19"/>
      <c r="Q85" s="19"/>
      <c r="R85" s="19"/>
      <c r="S85" s="19"/>
      <c r="T85" s="19"/>
      <c r="U85" s="12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ht="13.8" x14ac:dyDescent="0.25">
      <c r="A86" s="18" t="s">
        <v>23</v>
      </c>
      <c r="B86" s="18"/>
      <c r="C86" s="19"/>
      <c r="D86" s="19" t="s">
        <v>36</v>
      </c>
      <c r="E86" s="19"/>
      <c r="F86" s="19"/>
      <c r="G86" s="19"/>
      <c r="H86" s="19"/>
      <c r="I86" s="20"/>
      <c r="J86" s="19"/>
      <c r="K86" s="19"/>
      <c r="L86" s="19"/>
      <c r="M86" s="19"/>
      <c r="N86" s="39"/>
      <c r="O86" s="19"/>
      <c r="P86" s="19"/>
      <c r="Q86" s="19"/>
      <c r="R86" s="19"/>
      <c r="S86" s="19"/>
      <c r="T86" s="19"/>
      <c r="U86" s="12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ht="13.8" x14ac:dyDescent="0.25">
      <c r="A87" s="19"/>
      <c r="B87" s="32" t="s">
        <v>7</v>
      </c>
      <c r="C87" s="32" t="s">
        <v>8</v>
      </c>
      <c r="D87" s="32" t="s">
        <v>9</v>
      </c>
      <c r="E87" s="32" t="s">
        <v>10</v>
      </c>
      <c r="F87" s="32" t="s">
        <v>11</v>
      </c>
      <c r="G87" s="32" t="s">
        <v>12</v>
      </c>
      <c r="H87" s="32" t="s">
        <v>1</v>
      </c>
      <c r="I87" s="33" t="s">
        <v>2</v>
      </c>
      <c r="J87" s="34" t="s">
        <v>3</v>
      </c>
      <c r="K87" s="34" t="s">
        <v>4</v>
      </c>
      <c r="L87" s="34" t="s">
        <v>5</v>
      </c>
      <c r="M87" s="34" t="s">
        <v>6</v>
      </c>
      <c r="N87" s="39"/>
      <c r="O87" s="19"/>
      <c r="P87" s="19"/>
      <c r="Q87" s="19"/>
      <c r="R87" s="19"/>
      <c r="S87" s="19"/>
      <c r="T87" s="19"/>
      <c r="U87" s="12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ht="13.8" x14ac:dyDescent="0.25">
      <c r="A88" s="19"/>
      <c r="B88" s="19"/>
      <c r="C88" s="19"/>
      <c r="D88" s="19"/>
      <c r="E88" s="19"/>
      <c r="F88" s="19"/>
      <c r="G88" s="19"/>
      <c r="H88" s="19"/>
      <c r="I88" s="20"/>
      <c r="J88" s="19"/>
      <c r="K88" s="19"/>
      <c r="L88" s="19"/>
      <c r="M88" s="19"/>
      <c r="N88" s="39"/>
      <c r="O88" s="19"/>
      <c r="P88" s="19"/>
      <c r="Q88" s="19"/>
      <c r="R88" s="19"/>
      <c r="S88" s="19"/>
      <c r="T88" s="19"/>
      <c r="U88" s="12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ht="13.8" x14ac:dyDescent="0.25">
      <c r="A89" s="35">
        <v>1</v>
      </c>
      <c r="B89" s="21">
        <v>1.9166658999999999</v>
      </c>
      <c r="C89" s="21">
        <v>1.5833326999999999</v>
      </c>
      <c r="D89" s="21">
        <v>2.9166655000000001</v>
      </c>
      <c r="E89" s="21">
        <v>1.0377395455306009</v>
      </c>
      <c r="F89" s="2">
        <v>7.4999969999999996</v>
      </c>
      <c r="G89" s="21">
        <v>0</v>
      </c>
      <c r="H89" s="21">
        <v>0</v>
      </c>
      <c r="I89" s="23">
        <v>0</v>
      </c>
      <c r="J89" s="21">
        <v>0</v>
      </c>
      <c r="K89" s="21">
        <v>0</v>
      </c>
      <c r="L89" s="21">
        <v>0</v>
      </c>
      <c r="M89" s="21">
        <v>0</v>
      </c>
      <c r="N89" s="39">
        <v>1</v>
      </c>
      <c r="O89" s="19"/>
      <c r="P89" s="19"/>
      <c r="Q89" s="19"/>
      <c r="R89" s="19"/>
      <c r="S89" s="19"/>
      <c r="T89" s="19"/>
      <c r="U89" s="12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ht="13.8" x14ac:dyDescent="0.25">
      <c r="A90" s="35">
        <v>2</v>
      </c>
      <c r="B90" s="21">
        <v>2.7499989</v>
      </c>
      <c r="C90" s="21">
        <v>4.4166648999999998</v>
      </c>
      <c r="D90" s="21">
        <v>5.9999976000000004</v>
      </c>
      <c r="E90" s="21">
        <v>5.4999978</v>
      </c>
      <c r="F90" s="21">
        <v>2.5833322999999999</v>
      </c>
      <c r="G90" s="21">
        <v>0</v>
      </c>
      <c r="H90" s="21">
        <v>0</v>
      </c>
      <c r="I90" s="23">
        <v>0</v>
      </c>
      <c r="J90" s="21">
        <v>0</v>
      </c>
      <c r="K90" s="21">
        <v>0</v>
      </c>
      <c r="L90" s="21">
        <v>0</v>
      </c>
      <c r="M90" s="21">
        <v>0</v>
      </c>
      <c r="N90" s="39">
        <v>2</v>
      </c>
      <c r="O90" s="19"/>
      <c r="P90" s="19"/>
      <c r="Q90" s="19"/>
      <c r="R90" s="19"/>
      <c r="S90" s="19"/>
      <c r="T90" s="19"/>
      <c r="U90" s="12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ht="13.8" x14ac:dyDescent="0.25">
      <c r="A91" s="35">
        <v>3</v>
      </c>
      <c r="B91" s="21">
        <v>1.3333328</v>
      </c>
      <c r="C91" s="21">
        <v>6.4166641000000002</v>
      </c>
      <c r="D91" s="21">
        <v>1.0833329</v>
      </c>
      <c r="E91" s="21">
        <v>6.8333306</v>
      </c>
      <c r="F91" s="21">
        <v>8.5833299000000007</v>
      </c>
      <c r="G91" s="21">
        <v>0</v>
      </c>
      <c r="H91" s="21">
        <v>0</v>
      </c>
      <c r="I91" s="23">
        <v>0</v>
      </c>
      <c r="J91" s="21">
        <v>0</v>
      </c>
      <c r="K91" s="21">
        <v>0</v>
      </c>
      <c r="L91" s="21">
        <v>0</v>
      </c>
      <c r="M91" s="21">
        <v>0</v>
      </c>
      <c r="N91" s="39">
        <v>3</v>
      </c>
      <c r="O91" s="19"/>
      <c r="P91" s="19"/>
      <c r="Q91" s="19"/>
      <c r="R91" s="19"/>
      <c r="S91" s="19"/>
      <c r="T91" s="19"/>
      <c r="U91" s="12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ht="13.8" x14ac:dyDescent="0.25">
      <c r="A92" s="35">
        <v>4</v>
      </c>
      <c r="B92" s="21">
        <v>0.99999959999999999</v>
      </c>
      <c r="C92" s="21">
        <v>3.8333317999999998</v>
      </c>
      <c r="D92" s="21">
        <v>3.7499984999999998</v>
      </c>
      <c r="E92" s="21">
        <v>0</v>
      </c>
      <c r="F92" s="21">
        <v>5.4166644999999995</v>
      </c>
      <c r="G92" s="21">
        <v>0</v>
      </c>
      <c r="H92" s="21">
        <v>0</v>
      </c>
      <c r="I92" s="23">
        <v>0</v>
      </c>
      <c r="J92" s="21">
        <v>0</v>
      </c>
      <c r="K92" s="21">
        <v>0</v>
      </c>
      <c r="L92" s="21">
        <v>0</v>
      </c>
      <c r="M92" s="21">
        <v>0</v>
      </c>
      <c r="N92" s="39">
        <v>4</v>
      </c>
      <c r="O92" s="19"/>
      <c r="P92" s="19"/>
      <c r="Q92" s="19"/>
      <c r="R92" s="19"/>
      <c r="S92" s="19"/>
      <c r="T92" s="19"/>
      <c r="U92" s="12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</row>
    <row r="93" spans="1:55" ht="13.8" x14ac:dyDescent="0.25">
      <c r="A93" s="35">
        <v>5</v>
      </c>
      <c r="B93" s="21">
        <v>4.0833316999999996</v>
      </c>
      <c r="C93" s="21">
        <v>4.0833316999999996</v>
      </c>
      <c r="D93" s="21">
        <v>7.4999969999999996</v>
      </c>
      <c r="E93" s="21">
        <v>7.3333303999999995</v>
      </c>
      <c r="F93" s="21">
        <v>7.3333303999999995</v>
      </c>
      <c r="G93" s="53">
        <v>0</v>
      </c>
      <c r="H93" s="53">
        <v>0</v>
      </c>
      <c r="I93" s="23">
        <v>0</v>
      </c>
      <c r="J93" s="21">
        <v>0</v>
      </c>
      <c r="K93" s="21">
        <v>0</v>
      </c>
      <c r="L93" s="21">
        <v>0</v>
      </c>
      <c r="M93" s="21">
        <v>0</v>
      </c>
      <c r="N93" s="39">
        <v>5</v>
      </c>
      <c r="O93" s="19"/>
      <c r="P93" s="19"/>
      <c r="Q93" s="19"/>
      <c r="R93" s="19"/>
      <c r="S93" s="19"/>
      <c r="T93" s="19"/>
      <c r="U93" s="12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1:55" ht="13.8" x14ac:dyDescent="0.25">
      <c r="A94" s="35">
        <v>6</v>
      </c>
      <c r="B94" s="21">
        <v>2.9999988000000002</v>
      </c>
      <c r="C94" s="21">
        <v>1.2499994999999999</v>
      </c>
      <c r="D94" s="21">
        <v>2.7499989</v>
      </c>
      <c r="E94" s="21">
        <v>1.2499994999999999</v>
      </c>
      <c r="F94" s="21">
        <v>4.0833316999999996</v>
      </c>
      <c r="G94" s="21">
        <v>0</v>
      </c>
      <c r="H94" s="21">
        <v>0</v>
      </c>
      <c r="I94" s="23">
        <v>0</v>
      </c>
      <c r="J94" s="21">
        <v>0</v>
      </c>
      <c r="K94" s="21">
        <v>0</v>
      </c>
      <c r="L94" s="21">
        <v>0</v>
      </c>
      <c r="M94" s="21">
        <v>0</v>
      </c>
      <c r="N94" s="39">
        <v>6</v>
      </c>
      <c r="O94" s="19"/>
      <c r="P94" s="19"/>
      <c r="Q94" s="19"/>
      <c r="R94" s="19"/>
      <c r="S94" s="19"/>
      <c r="T94" s="19"/>
      <c r="U94" s="12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ht="13.8" x14ac:dyDescent="0.25">
      <c r="A95" s="35">
        <v>7</v>
      </c>
      <c r="B95" s="21">
        <v>1.8333325999999999</v>
      </c>
      <c r="C95" s="21">
        <v>0</v>
      </c>
      <c r="D95" s="21">
        <v>1.3333328</v>
      </c>
      <c r="E95" s="21">
        <v>5.9999976000000004</v>
      </c>
      <c r="F95" s="21">
        <v>5.1666645999999998</v>
      </c>
      <c r="G95" s="53">
        <v>0</v>
      </c>
      <c r="H95" s="21">
        <v>0</v>
      </c>
      <c r="I95" s="23">
        <v>0</v>
      </c>
      <c r="J95" s="21">
        <v>0</v>
      </c>
      <c r="K95" s="21">
        <v>0</v>
      </c>
      <c r="L95" s="21">
        <v>0</v>
      </c>
      <c r="M95" s="21">
        <v>0</v>
      </c>
      <c r="N95" s="39">
        <v>7</v>
      </c>
      <c r="O95" s="19"/>
      <c r="P95" s="19"/>
      <c r="Q95" s="19"/>
      <c r="R95" s="19"/>
      <c r="S95" s="19"/>
      <c r="T95" s="19"/>
      <c r="U95" s="12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</row>
    <row r="96" spans="1:55" ht="13.8" x14ac:dyDescent="0.25">
      <c r="A96" s="35">
        <v>8</v>
      </c>
      <c r="B96" s="21">
        <v>0.49999979999999999</v>
      </c>
      <c r="C96" s="21">
        <v>0.74999970000000005</v>
      </c>
      <c r="D96" s="21">
        <v>7.6666635999999997</v>
      </c>
      <c r="E96" s="21">
        <v>4.4999982000000003</v>
      </c>
      <c r="F96" s="21">
        <v>0.66666639999999999</v>
      </c>
      <c r="G96" s="21">
        <v>0</v>
      </c>
      <c r="H96" s="21">
        <v>0</v>
      </c>
      <c r="I96" s="23">
        <v>0</v>
      </c>
      <c r="J96" s="21">
        <v>0</v>
      </c>
      <c r="K96" s="21">
        <v>0</v>
      </c>
      <c r="L96" s="21">
        <v>0</v>
      </c>
      <c r="M96" s="54">
        <v>0</v>
      </c>
      <c r="N96" s="39">
        <v>8</v>
      </c>
      <c r="O96" s="19"/>
      <c r="P96" s="19"/>
      <c r="Q96" s="19"/>
      <c r="R96" s="19"/>
      <c r="S96" s="19"/>
      <c r="T96" s="19"/>
      <c r="U96" s="12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1:55" ht="13.8" x14ac:dyDescent="0.25">
      <c r="A97" s="35">
        <v>9</v>
      </c>
      <c r="B97" s="21">
        <v>0</v>
      </c>
      <c r="C97" s="62">
        <v>1.0833329</v>
      </c>
      <c r="D97" s="21">
        <v>6.8333306</v>
      </c>
      <c r="E97" s="53">
        <v>7.4999969999999996</v>
      </c>
      <c r="F97" s="21">
        <v>6.6666639999999999</v>
      </c>
      <c r="G97" s="21">
        <v>0</v>
      </c>
      <c r="H97" s="21">
        <v>0</v>
      </c>
      <c r="I97" s="23">
        <v>0</v>
      </c>
      <c r="J97" s="21">
        <v>0</v>
      </c>
      <c r="K97" s="21">
        <v>0</v>
      </c>
      <c r="L97" s="21">
        <v>0</v>
      </c>
      <c r="M97" s="21">
        <v>0</v>
      </c>
      <c r="N97" s="39">
        <v>9</v>
      </c>
      <c r="O97" s="19"/>
      <c r="P97" s="19"/>
      <c r="Q97" s="19"/>
      <c r="R97" s="19"/>
      <c r="S97" s="19"/>
      <c r="T97" s="19"/>
      <c r="U97" s="12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55" ht="13.8" x14ac:dyDescent="0.25">
      <c r="A98" s="35">
        <v>10</v>
      </c>
      <c r="B98" s="21">
        <v>3.1666653999999999</v>
      </c>
      <c r="C98" s="21">
        <v>2.4166656999999998</v>
      </c>
      <c r="D98" s="21">
        <v>6.9166638999999996</v>
      </c>
      <c r="E98" s="21">
        <v>4.4166648999999998</v>
      </c>
      <c r="F98" s="21">
        <v>1.9999992</v>
      </c>
      <c r="G98" s="21">
        <v>0</v>
      </c>
      <c r="H98" s="21">
        <v>0</v>
      </c>
      <c r="I98" s="23">
        <v>0</v>
      </c>
      <c r="J98" s="21">
        <v>0</v>
      </c>
      <c r="K98" s="21">
        <v>0</v>
      </c>
      <c r="L98" s="21">
        <v>0</v>
      </c>
      <c r="M98" s="21">
        <v>0</v>
      </c>
      <c r="N98" s="39">
        <v>10</v>
      </c>
      <c r="O98" s="19"/>
      <c r="P98" s="19"/>
      <c r="Q98" s="19"/>
      <c r="R98" s="19"/>
      <c r="S98" s="19"/>
      <c r="T98" s="19"/>
      <c r="U98" s="12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</row>
    <row r="99" spans="1:55" ht="13.8" x14ac:dyDescent="0.25">
      <c r="A99" s="35">
        <v>11</v>
      </c>
      <c r="B99" s="21">
        <v>2.6666656</v>
      </c>
      <c r="C99" s="21">
        <v>3.0833320999999998</v>
      </c>
      <c r="D99" s="21">
        <v>3.6666651999999997</v>
      </c>
      <c r="E99" s="21">
        <v>7.2499970999999999</v>
      </c>
      <c r="F99" s="21">
        <v>1.4166661</v>
      </c>
      <c r="G99" s="2">
        <v>0</v>
      </c>
      <c r="H99" s="21">
        <v>0</v>
      </c>
      <c r="I99" s="23">
        <v>0</v>
      </c>
      <c r="J99" s="21">
        <v>0</v>
      </c>
      <c r="K99" s="21">
        <v>0</v>
      </c>
      <c r="L99" s="21">
        <v>0</v>
      </c>
      <c r="M99" s="21">
        <v>0</v>
      </c>
      <c r="N99" s="39">
        <v>11</v>
      </c>
      <c r="O99" s="19"/>
      <c r="P99" s="19"/>
      <c r="Q99" s="19"/>
      <c r="R99" s="19"/>
      <c r="S99" s="19"/>
      <c r="T99" s="19"/>
      <c r="U99" s="12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</row>
    <row r="100" spans="1:55" ht="13.8" x14ac:dyDescent="0.25">
      <c r="A100" s="35">
        <v>12</v>
      </c>
      <c r="B100" s="21">
        <v>5.4999978</v>
      </c>
      <c r="C100" s="21">
        <v>4.4166648999999998</v>
      </c>
      <c r="D100" s="21">
        <v>6.8333306</v>
      </c>
      <c r="E100" s="21">
        <v>5.0833313000000002</v>
      </c>
      <c r="F100" s="21">
        <v>5.0833313000000002</v>
      </c>
      <c r="G100" s="21">
        <v>0</v>
      </c>
      <c r="H100" s="60">
        <v>0</v>
      </c>
      <c r="I100" s="23">
        <v>0</v>
      </c>
      <c r="J100" s="21">
        <v>0</v>
      </c>
      <c r="K100" s="52">
        <v>0</v>
      </c>
      <c r="L100" s="21">
        <v>0</v>
      </c>
      <c r="M100" s="21">
        <v>0</v>
      </c>
      <c r="N100" s="39">
        <v>12</v>
      </c>
      <c r="O100" s="19"/>
      <c r="P100" s="19"/>
      <c r="Q100" s="19"/>
      <c r="R100" s="19"/>
      <c r="S100" s="19"/>
      <c r="T100" s="19"/>
      <c r="U100" s="12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ht="13.8" x14ac:dyDescent="0.25">
      <c r="A101" s="35">
        <v>13</v>
      </c>
      <c r="B101" s="21">
        <v>0.99999959999999999</v>
      </c>
      <c r="C101" s="21">
        <v>0.91666629999999993</v>
      </c>
      <c r="D101" s="21">
        <v>6.6666639999999999</v>
      </c>
      <c r="E101" s="21">
        <v>5.6666644000000002</v>
      </c>
      <c r="F101" s="63">
        <v>8.7499965</v>
      </c>
      <c r="G101" s="21">
        <v>0</v>
      </c>
      <c r="H101" s="21">
        <v>0</v>
      </c>
      <c r="I101" s="23">
        <v>0</v>
      </c>
      <c r="J101" s="21">
        <v>0</v>
      </c>
      <c r="K101" s="21">
        <v>0</v>
      </c>
      <c r="L101" s="21">
        <v>0</v>
      </c>
      <c r="M101" s="21">
        <v>0</v>
      </c>
      <c r="N101" s="39">
        <v>13</v>
      </c>
      <c r="O101" s="19"/>
      <c r="P101" s="19"/>
      <c r="Q101" s="19"/>
      <c r="R101" s="19"/>
      <c r="S101" s="19"/>
      <c r="T101" s="19"/>
      <c r="U101" s="12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ht="13.8" x14ac:dyDescent="0.25">
      <c r="A102" s="35">
        <v>14</v>
      </c>
      <c r="B102" s="21">
        <v>0</v>
      </c>
      <c r="C102" s="21">
        <v>0.63048025219210091</v>
      </c>
      <c r="D102" s="21">
        <v>3.8333317999999998</v>
      </c>
      <c r="E102" s="21">
        <v>5.3333311999999999</v>
      </c>
      <c r="F102" s="21">
        <v>6.5833307000000003</v>
      </c>
      <c r="G102" s="21">
        <v>0</v>
      </c>
      <c r="H102" s="21">
        <v>0</v>
      </c>
      <c r="I102" s="23">
        <v>0</v>
      </c>
      <c r="J102" s="21">
        <v>0</v>
      </c>
      <c r="K102" s="21">
        <v>0</v>
      </c>
      <c r="L102" s="21">
        <v>0</v>
      </c>
      <c r="M102" s="21">
        <v>0</v>
      </c>
      <c r="N102" s="39">
        <v>14</v>
      </c>
      <c r="O102" s="19"/>
      <c r="P102" s="19"/>
      <c r="Q102" s="19"/>
      <c r="R102" s="19"/>
      <c r="S102" s="19"/>
      <c r="T102" s="19"/>
      <c r="U102" s="12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55" ht="13.8" x14ac:dyDescent="0.25">
      <c r="A103" s="35">
        <v>15</v>
      </c>
      <c r="B103" s="21">
        <v>0</v>
      </c>
      <c r="C103" s="21">
        <v>4.1666650000000001</v>
      </c>
      <c r="D103" s="21">
        <v>4.3333316000000002</v>
      </c>
      <c r="E103" s="21">
        <v>5.1666645999999998</v>
      </c>
      <c r="F103" s="21">
        <v>6.9166638999999996</v>
      </c>
      <c r="G103" s="21">
        <v>0</v>
      </c>
      <c r="H103" s="21">
        <v>0</v>
      </c>
      <c r="I103" s="23">
        <v>0</v>
      </c>
      <c r="J103" s="21">
        <v>0</v>
      </c>
      <c r="K103" s="21">
        <v>0</v>
      </c>
      <c r="L103" s="21">
        <v>0</v>
      </c>
      <c r="M103" s="21">
        <v>0</v>
      </c>
      <c r="N103" s="39">
        <v>15</v>
      </c>
      <c r="O103" s="19"/>
      <c r="P103" s="19"/>
      <c r="Q103" s="19"/>
      <c r="R103" s="19"/>
      <c r="S103" s="19"/>
      <c r="T103" s="19"/>
      <c r="U103" s="12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ht="13.8" x14ac:dyDescent="0.25">
      <c r="A104" s="35">
        <v>16</v>
      </c>
      <c r="B104" s="21">
        <v>0</v>
      </c>
      <c r="C104" s="21">
        <v>6.8333306</v>
      </c>
      <c r="D104" s="21">
        <v>7.0833304999999998</v>
      </c>
      <c r="E104" s="21">
        <v>7.8333301999999998</v>
      </c>
      <c r="F104" s="21">
        <v>8.5833299000000007</v>
      </c>
      <c r="G104" s="21">
        <v>0</v>
      </c>
      <c r="H104" s="21">
        <v>0</v>
      </c>
      <c r="I104" s="23">
        <v>0</v>
      </c>
      <c r="J104" s="21">
        <v>0</v>
      </c>
      <c r="K104" s="21">
        <v>0</v>
      </c>
      <c r="L104" s="21">
        <v>0</v>
      </c>
      <c r="M104" s="21">
        <v>0</v>
      </c>
      <c r="N104" s="39">
        <v>16</v>
      </c>
      <c r="O104" s="19"/>
      <c r="P104" s="19"/>
      <c r="Q104" s="19"/>
      <c r="R104" s="19"/>
      <c r="S104" s="19"/>
      <c r="T104" s="19"/>
      <c r="U104" s="12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1:55" ht="13.8" x14ac:dyDescent="0.25">
      <c r="A105" s="35">
        <v>17</v>
      </c>
      <c r="B105" s="21">
        <v>1.2499994999999999</v>
      </c>
      <c r="C105" s="21">
        <v>2.5833322999999999</v>
      </c>
      <c r="D105" s="21">
        <v>1.8333325999999999</v>
      </c>
      <c r="E105" s="21">
        <v>4.4166648999999998</v>
      </c>
      <c r="F105" s="21">
        <v>8.0833300999999995</v>
      </c>
      <c r="G105" s="21">
        <v>0</v>
      </c>
      <c r="H105" s="21">
        <v>0</v>
      </c>
      <c r="I105" s="23">
        <v>0</v>
      </c>
      <c r="J105" s="21">
        <v>0</v>
      </c>
      <c r="K105" s="21">
        <v>0</v>
      </c>
      <c r="L105" s="21">
        <v>0</v>
      </c>
      <c r="M105" s="21">
        <v>0</v>
      </c>
      <c r="N105" s="39">
        <v>17</v>
      </c>
      <c r="O105" s="19"/>
      <c r="P105" s="19"/>
      <c r="Q105" s="19"/>
      <c r="R105" s="19"/>
      <c r="S105" s="19"/>
      <c r="T105" s="19"/>
      <c r="U105" s="12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ht="13.8" x14ac:dyDescent="0.25">
      <c r="A106" s="35">
        <v>18</v>
      </c>
      <c r="B106" s="21">
        <v>2.3333323999999998</v>
      </c>
      <c r="C106" s="21">
        <v>0</v>
      </c>
      <c r="D106" s="21">
        <v>1.0833329</v>
      </c>
      <c r="E106" s="21">
        <v>5.0833313000000002</v>
      </c>
      <c r="F106" s="21">
        <v>7.8333301999999998</v>
      </c>
      <c r="G106" s="21">
        <v>0</v>
      </c>
      <c r="H106" s="21">
        <v>0</v>
      </c>
      <c r="I106" s="23">
        <v>0</v>
      </c>
      <c r="J106" s="21">
        <v>0</v>
      </c>
      <c r="K106" s="21">
        <v>0</v>
      </c>
      <c r="L106" s="21">
        <v>0</v>
      </c>
      <c r="M106" s="21">
        <v>0</v>
      </c>
      <c r="N106" s="39">
        <v>18</v>
      </c>
      <c r="O106" s="19"/>
      <c r="P106" s="19"/>
      <c r="Q106" s="19"/>
      <c r="R106" s="19"/>
      <c r="S106" s="19"/>
      <c r="T106" s="19"/>
      <c r="U106" s="12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1:55" ht="13.8" x14ac:dyDescent="0.25">
      <c r="A107" s="35">
        <v>19</v>
      </c>
      <c r="B107" s="21">
        <v>0.83333299999999999</v>
      </c>
      <c r="C107" s="21">
        <v>1.7499993</v>
      </c>
      <c r="D107" s="53">
        <v>6.8333306</v>
      </c>
      <c r="E107" s="21">
        <v>6.5833307000000003</v>
      </c>
      <c r="F107" s="58">
        <v>7.6666635999999997</v>
      </c>
      <c r="G107" s="21">
        <v>0</v>
      </c>
      <c r="H107" s="21">
        <v>0</v>
      </c>
      <c r="I107" s="23">
        <v>0</v>
      </c>
      <c r="J107" s="21">
        <v>0</v>
      </c>
      <c r="K107" s="21">
        <v>0</v>
      </c>
      <c r="L107" s="21">
        <v>0</v>
      </c>
      <c r="M107" s="21">
        <v>0</v>
      </c>
      <c r="N107" s="39">
        <v>19</v>
      </c>
      <c r="O107" s="19"/>
      <c r="P107" s="19"/>
      <c r="Q107" s="19"/>
      <c r="R107" s="19"/>
      <c r="S107" s="19"/>
      <c r="T107" s="19"/>
      <c r="U107" s="12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55" ht="13.8" x14ac:dyDescent="0.25">
      <c r="A108" s="35">
        <v>20</v>
      </c>
      <c r="B108" s="21">
        <v>0</v>
      </c>
      <c r="C108" s="60">
        <v>0</v>
      </c>
      <c r="D108" s="21">
        <v>7.1666638000000003</v>
      </c>
      <c r="E108" s="21">
        <v>5.4999978</v>
      </c>
      <c r="F108" s="21">
        <v>5.7499976999999998</v>
      </c>
      <c r="G108" s="21">
        <v>0</v>
      </c>
      <c r="H108" s="21">
        <v>0</v>
      </c>
      <c r="I108" s="23">
        <v>0</v>
      </c>
      <c r="J108" s="21">
        <v>0</v>
      </c>
      <c r="K108" s="21">
        <v>0</v>
      </c>
      <c r="L108" s="21">
        <v>0</v>
      </c>
      <c r="M108" s="21">
        <v>0</v>
      </c>
      <c r="N108" s="39">
        <v>20</v>
      </c>
      <c r="O108" s="19"/>
      <c r="P108" s="19"/>
      <c r="Q108" s="19"/>
      <c r="R108" s="19"/>
      <c r="S108" s="19"/>
      <c r="T108" s="19"/>
      <c r="U108" s="12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55" ht="13.8" x14ac:dyDescent="0.25">
      <c r="A109" s="35">
        <v>21</v>
      </c>
      <c r="B109" s="21">
        <v>0</v>
      </c>
      <c r="C109" s="21">
        <v>6.1666641999999996</v>
      </c>
      <c r="D109" s="21">
        <v>3.1666653999999999</v>
      </c>
      <c r="E109" s="21">
        <v>1.8333325999999999</v>
      </c>
      <c r="F109" s="21">
        <v>3.0833320999999998</v>
      </c>
      <c r="G109" s="21">
        <v>0</v>
      </c>
      <c r="H109" s="21">
        <v>0</v>
      </c>
      <c r="I109" s="23">
        <v>0</v>
      </c>
      <c r="J109" s="21">
        <v>0</v>
      </c>
      <c r="K109" s="21">
        <v>0</v>
      </c>
      <c r="L109" s="21">
        <v>0</v>
      </c>
      <c r="M109" s="21">
        <v>0</v>
      </c>
      <c r="N109" s="39">
        <v>21</v>
      </c>
      <c r="O109" s="19"/>
      <c r="P109" s="19"/>
      <c r="Q109" s="19"/>
      <c r="R109" s="19"/>
      <c r="S109" s="19"/>
      <c r="T109" s="19"/>
      <c r="U109" s="12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</row>
    <row r="110" spans="1:55" ht="13.8" x14ac:dyDescent="0.25">
      <c r="A110" s="35">
        <v>22</v>
      </c>
      <c r="B110" s="21">
        <v>2.2499991000000001</v>
      </c>
      <c r="C110" s="21">
        <v>5.9166642999999999</v>
      </c>
      <c r="D110" s="21">
        <v>4.7499981</v>
      </c>
      <c r="E110" s="21">
        <v>5.4999978</v>
      </c>
      <c r="F110" s="21">
        <v>6.1666641999999996</v>
      </c>
      <c r="G110" s="21">
        <v>0</v>
      </c>
      <c r="H110" s="21">
        <v>0</v>
      </c>
      <c r="I110" s="23">
        <v>0</v>
      </c>
      <c r="J110" s="21">
        <v>0</v>
      </c>
      <c r="K110" s="21">
        <v>0</v>
      </c>
      <c r="L110" s="21">
        <v>0</v>
      </c>
      <c r="M110" s="21">
        <v>0</v>
      </c>
      <c r="N110" s="39">
        <v>22</v>
      </c>
      <c r="O110" s="19"/>
      <c r="P110" s="19"/>
      <c r="Q110" s="19"/>
      <c r="R110" s="19"/>
      <c r="S110" s="19"/>
      <c r="T110" s="19"/>
      <c r="U110" s="12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</row>
    <row r="111" spans="1:55" ht="13.8" x14ac:dyDescent="0.25">
      <c r="A111" s="35">
        <v>23</v>
      </c>
      <c r="B111" s="21">
        <v>0</v>
      </c>
      <c r="C111" s="21">
        <v>5.9166642999999999</v>
      </c>
      <c r="D111" s="21">
        <v>7.4999969999999996</v>
      </c>
      <c r="E111" s="21">
        <v>5.0833313000000002</v>
      </c>
      <c r="F111" s="21">
        <v>8.2499967000000005</v>
      </c>
      <c r="G111" s="21">
        <v>0</v>
      </c>
      <c r="H111" s="21">
        <v>0</v>
      </c>
      <c r="I111" s="23">
        <v>0</v>
      </c>
      <c r="J111" s="21">
        <v>0</v>
      </c>
      <c r="K111" s="21">
        <v>0</v>
      </c>
      <c r="L111" s="21">
        <v>0</v>
      </c>
      <c r="M111" s="21">
        <v>0</v>
      </c>
      <c r="N111" s="39">
        <v>23</v>
      </c>
      <c r="O111" s="19"/>
      <c r="P111" s="19"/>
      <c r="Q111" s="19"/>
      <c r="R111" s="19"/>
      <c r="S111" s="19"/>
      <c r="T111" s="19"/>
      <c r="U111" s="12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</row>
    <row r="112" spans="1:55" ht="13.8" x14ac:dyDescent="0.25">
      <c r="A112" s="35">
        <v>24</v>
      </c>
      <c r="B112" s="21">
        <v>2.6666656</v>
      </c>
      <c r="C112" s="21">
        <v>5.4166644999999995</v>
      </c>
      <c r="D112" s="21">
        <v>6.8333306</v>
      </c>
      <c r="E112" s="21">
        <v>5.3333311999999999</v>
      </c>
      <c r="F112" s="21">
        <v>3.9999984</v>
      </c>
      <c r="G112" s="21">
        <v>0</v>
      </c>
      <c r="H112" s="21">
        <v>0</v>
      </c>
      <c r="I112" s="23">
        <v>0</v>
      </c>
      <c r="J112" s="21">
        <v>0</v>
      </c>
      <c r="K112" s="21">
        <v>0</v>
      </c>
      <c r="L112" s="50">
        <v>0</v>
      </c>
      <c r="M112" s="21">
        <v>0</v>
      </c>
      <c r="N112" s="39">
        <v>24</v>
      </c>
      <c r="O112" s="19"/>
      <c r="P112" s="19"/>
      <c r="Q112" s="19"/>
      <c r="R112" s="19"/>
      <c r="S112" s="19"/>
      <c r="T112" s="19"/>
      <c r="U112" s="12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</row>
    <row r="113" spans="1:55" ht="13.8" x14ac:dyDescent="0.25">
      <c r="A113" s="35">
        <v>25</v>
      </c>
      <c r="B113" s="21">
        <v>0</v>
      </c>
      <c r="C113" s="21">
        <v>0.91666629999999993</v>
      </c>
      <c r="D113" s="21">
        <v>5.5833310999999997</v>
      </c>
      <c r="E113" s="21">
        <v>7.4999969999999996</v>
      </c>
      <c r="F113" s="21">
        <v>7.3333303999999995</v>
      </c>
      <c r="G113" s="53">
        <v>0</v>
      </c>
      <c r="H113" s="21">
        <v>0</v>
      </c>
      <c r="I113" s="50">
        <v>0</v>
      </c>
      <c r="J113" s="21">
        <v>0</v>
      </c>
      <c r="K113" s="21">
        <v>0</v>
      </c>
      <c r="L113" s="21">
        <v>0</v>
      </c>
      <c r="M113" s="21">
        <v>0</v>
      </c>
      <c r="N113" s="39">
        <v>25</v>
      </c>
      <c r="O113" s="19"/>
      <c r="P113" s="19"/>
      <c r="Q113" s="19"/>
      <c r="R113" s="19"/>
      <c r="S113" s="19"/>
      <c r="T113" s="19"/>
      <c r="U113" s="12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</row>
    <row r="114" spans="1:55" ht="13.8" x14ac:dyDescent="0.25">
      <c r="A114" s="35">
        <v>26</v>
      </c>
      <c r="B114" s="21">
        <v>0</v>
      </c>
      <c r="C114" s="21">
        <v>4.9999979999999997</v>
      </c>
      <c r="D114" s="21">
        <v>4.3333316000000002</v>
      </c>
      <c r="E114" s="21">
        <v>4.1666650000000001</v>
      </c>
      <c r="F114" s="21">
        <v>3.4999986000000001</v>
      </c>
      <c r="G114" s="21">
        <v>0</v>
      </c>
      <c r="H114" s="21">
        <v>0</v>
      </c>
      <c r="I114" s="23">
        <v>0</v>
      </c>
      <c r="J114" s="21">
        <v>0</v>
      </c>
      <c r="K114" s="21">
        <v>0</v>
      </c>
      <c r="L114" s="21">
        <v>0</v>
      </c>
      <c r="M114" s="21">
        <v>0</v>
      </c>
      <c r="N114" s="39">
        <v>26</v>
      </c>
      <c r="O114" s="19"/>
      <c r="P114" s="19"/>
      <c r="Q114" s="19"/>
      <c r="R114" s="19"/>
      <c r="S114" s="19"/>
      <c r="T114" s="19"/>
      <c r="U114" s="12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</row>
    <row r="115" spans="1:55" ht="13.8" x14ac:dyDescent="0.25">
      <c r="A115" s="35">
        <v>27</v>
      </c>
      <c r="B115" s="21">
        <v>1.666666</v>
      </c>
      <c r="C115" s="21">
        <v>0</v>
      </c>
      <c r="D115" s="21">
        <v>5.9166642999999999</v>
      </c>
      <c r="E115" s="21">
        <v>5.6666644000000002</v>
      </c>
      <c r="F115" s="53">
        <v>0</v>
      </c>
      <c r="G115" s="21">
        <v>0</v>
      </c>
      <c r="H115" s="21">
        <v>0</v>
      </c>
      <c r="I115" s="23">
        <v>0</v>
      </c>
      <c r="J115" s="21">
        <v>0</v>
      </c>
      <c r="K115" s="21">
        <v>0</v>
      </c>
      <c r="L115" s="21">
        <v>0</v>
      </c>
      <c r="M115" s="21">
        <v>0</v>
      </c>
      <c r="N115" s="39">
        <v>27</v>
      </c>
      <c r="O115" s="19"/>
      <c r="P115" s="19"/>
      <c r="Q115" s="19"/>
      <c r="R115" s="19"/>
      <c r="S115" s="19"/>
      <c r="T115" s="19"/>
      <c r="U115" s="12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</row>
    <row r="116" spans="1:55" ht="13.8" x14ac:dyDescent="0.25">
      <c r="A116" s="35">
        <v>28</v>
      </c>
      <c r="B116" s="21">
        <v>0</v>
      </c>
      <c r="C116" s="21">
        <v>2.4166656999999998</v>
      </c>
      <c r="D116" s="21">
        <v>7.2499970999999999</v>
      </c>
      <c r="E116" s="53">
        <v>7.3333303999999995</v>
      </c>
      <c r="F116" s="21">
        <v>8.3333299999999999E-2</v>
      </c>
      <c r="G116" s="21">
        <v>0</v>
      </c>
      <c r="H116" s="21">
        <v>0</v>
      </c>
      <c r="I116" s="23">
        <v>0</v>
      </c>
      <c r="J116" s="21">
        <v>0</v>
      </c>
      <c r="K116" s="21">
        <v>0</v>
      </c>
      <c r="L116" s="21">
        <v>0</v>
      </c>
      <c r="M116" s="21">
        <v>0</v>
      </c>
      <c r="N116" s="39">
        <v>28</v>
      </c>
      <c r="O116" s="19"/>
      <c r="P116" s="19"/>
      <c r="Q116" s="19"/>
      <c r="R116" s="19"/>
      <c r="S116" s="19"/>
      <c r="T116" s="19"/>
      <c r="U116" s="12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ht="13.8" x14ac:dyDescent="0.25">
      <c r="A117" s="35">
        <v>29</v>
      </c>
      <c r="B117" s="21">
        <v>4.5833314999999999</v>
      </c>
      <c r="C117" s="21"/>
      <c r="D117" s="21">
        <v>6.5833307000000003</v>
      </c>
      <c r="E117" s="21">
        <v>4.0833316999999996</v>
      </c>
      <c r="F117" s="21">
        <v>1.8333325999999999</v>
      </c>
      <c r="G117" s="21">
        <v>0</v>
      </c>
      <c r="H117" s="21">
        <v>0</v>
      </c>
      <c r="I117" s="23">
        <v>0</v>
      </c>
      <c r="J117" s="21">
        <v>0</v>
      </c>
      <c r="K117" s="21">
        <v>0</v>
      </c>
      <c r="L117" s="21">
        <v>0</v>
      </c>
      <c r="M117" s="21">
        <v>0</v>
      </c>
      <c r="N117" s="39">
        <v>29</v>
      </c>
      <c r="O117" s="19"/>
      <c r="P117" s="19"/>
      <c r="Q117" s="19"/>
      <c r="R117" s="19"/>
      <c r="S117" s="19"/>
      <c r="T117" s="19"/>
      <c r="U117" s="12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ht="13.8" x14ac:dyDescent="0.25">
      <c r="A118" s="35">
        <v>30</v>
      </c>
      <c r="B118" s="21">
        <v>0</v>
      </c>
      <c r="C118" s="21"/>
      <c r="D118" s="21">
        <v>6.1666641999999996</v>
      </c>
      <c r="E118" s="21">
        <v>3.5833319000000001</v>
      </c>
      <c r="F118" s="21">
        <v>8.8333297999999996</v>
      </c>
      <c r="G118" s="21">
        <v>0</v>
      </c>
      <c r="H118" s="21">
        <v>0</v>
      </c>
      <c r="I118" s="23">
        <v>0</v>
      </c>
      <c r="J118" s="21">
        <v>0</v>
      </c>
      <c r="K118" s="21">
        <v>0</v>
      </c>
      <c r="L118" s="21">
        <v>0</v>
      </c>
      <c r="M118" s="21">
        <v>0</v>
      </c>
      <c r="N118" s="39">
        <v>30</v>
      </c>
      <c r="O118" s="19"/>
      <c r="P118" s="19"/>
      <c r="Q118" s="19"/>
      <c r="R118" s="19"/>
      <c r="S118" s="19"/>
      <c r="T118" s="19"/>
      <c r="U118" s="12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ht="13.8" x14ac:dyDescent="0.25">
      <c r="A119" s="35">
        <v>31</v>
      </c>
      <c r="B119" s="21">
        <v>5.0833313000000002</v>
      </c>
      <c r="C119" s="21"/>
      <c r="D119" s="21">
        <v>6.8333306</v>
      </c>
      <c r="E119" s="21"/>
      <c r="F119" s="60">
        <v>7.1666638000000003</v>
      </c>
      <c r="G119" s="21"/>
      <c r="H119" s="21">
        <v>0</v>
      </c>
      <c r="I119" s="23">
        <v>0</v>
      </c>
      <c r="J119" s="21"/>
      <c r="K119" s="21">
        <v>0</v>
      </c>
      <c r="L119" s="21"/>
      <c r="M119" s="21">
        <v>0</v>
      </c>
      <c r="N119" s="39">
        <v>31</v>
      </c>
      <c r="O119" s="19"/>
      <c r="P119" s="19"/>
      <c r="Q119" s="19"/>
      <c r="R119" s="19"/>
      <c r="S119" s="19"/>
      <c r="T119" s="19"/>
      <c r="U119" s="12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</row>
    <row r="120" spans="1:55" ht="13.8" x14ac:dyDescent="0.25">
      <c r="A120" s="19"/>
      <c r="B120" s="21"/>
      <c r="C120" s="21"/>
      <c r="D120" s="19"/>
      <c r="E120" s="19"/>
      <c r="F120" s="21"/>
      <c r="G120" s="19"/>
      <c r="H120" s="21"/>
      <c r="I120" s="20" t="s">
        <v>21</v>
      </c>
      <c r="J120" s="19"/>
      <c r="K120" s="21"/>
      <c r="L120" s="21"/>
      <c r="M120" s="19"/>
      <c r="N120" s="38"/>
      <c r="O120" s="19"/>
      <c r="P120" s="19"/>
      <c r="Q120" s="19"/>
      <c r="R120" s="19"/>
      <c r="S120" s="19"/>
      <c r="T120" s="19"/>
      <c r="U120" s="12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ht="13.8" x14ac:dyDescent="0.25">
      <c r="A121" s="19"/>
      <c r="B121" s="32" t="s">
        <v>7</v>
      </c>
      <c r="C121" s="32" t="s">
        <v>8</v>
      </c>
      <c r="D121" s="32" t="s">
        <v>9</v>
      </c>
      <c r="E121" s="32" t="s">
        <v>10</v>
      </c>
      <c r="F121" s="32" t="s">
        <v>11</v>
      </c>
      <c r="G121" s="32" t="s">
        <v>12</v>
      </c>
      <c r="H121" s="32" t="s">
        <v>1</v>
      </c>
      <c r="I121" s="33" t="s">
        <v>2</v>
      </c>
      <c r="J121" s="34" t="s">
        <v>3</v>
      </c>
      <c r="K121" s="34" t="s">
        <v>4</v>
      </c>
      <c r="L121" s="34" t="s">
        <v>5</v>
      </c>
      <c r="M121" s="34" t="s">
        <v>6</v>
      </c>
      <c r="N121" s="19"/>
      <c r="O121" s="19"/>
      <c r="P121" s="19"/>
      <c r="Q121" s="19"/>
      <c r="R121" s="19"/>
      <c r="S121" s="19"/>
      <c r="T121" s="19"/>
      <c r="U121" s="12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</row>
    <row r="122" spans="1:55" ht="13.8" x14ac:dyDescent="0.25">
      <c r="A122" s="19"/>
      <c r="B122" s="19"/>
      <c r="C122" s="19"/>
      <c r="D122" s="19"/>
      <c r="E122" s="19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2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ht="13.8" x14ac:dyDescent="0.25">
      <c r="A123" s="19"/>
      <c r="B123" s="21">
        <f>AVERAGE(B89:B119)</f>
        <v>1.5940853838709677</v>
      </c>
      <c r="C123" s="21">
        <f>AVERAGE(C89:C117)</f>
        <v>2.9272778947211462</v>
      </c>
      <c r="D123" s="21">
        <f>AVERAGE(D89:D119)</f>
        <v>5.1935463096774201</v>
      </c>
      <c r="E123" s="21">
        <f>AVERAGE(E89:E118)</f>
        <v>5.0790337448510199</v>
      </c>
      <c r="F123" s="21">
        <f>AVERAGE(F51:F119)</f>
        <v>3.0815777326184746</v>
      </c>
      <c r="G123" s="21">
        <f>AVERAGE(G89:G118)</f>
        <v>0</v>
      </c>
      <c r="H123" s="21">
        <f>AVERAGE(H89:H119)</f>
        <v>0</v>
      </c>
      <c r="I123" s="23">
        <f>AVERAGE(I89:I119)</f>
        <v>0</v>
      </c>
      <c r="J123" s="21">
        <f>AVERAGE(J89:J118)</f>
        <v>0</v>
      </c>
      <c r="K123" s="21">
        <f>AVERAGE(K89:K119)</f>
        <v>0</v>
      </c>
      <c r="L123" s="21">
        <f>AVERAGE(L89:L118)</f>
        <v>0</v>
      </c>
      <c r="M123" s="21">
        <f>AVERAGE(M90:M119)</f>
        <v>0</v>
      </c>
      <c r="N123" s="19"/>
      <c r="O123" s="48">
        <f>AVERAGE(B123:M123)</f>
        <v>1.4896267554782525</v>
      </c>
      <c r="P123" s="36" t="s">
        <v>34</v>
      </c>
      <c r="Q123" s="36"/>
      <c r="R123" s="36"/>
      <c r="S123" s="36"/>
      <c r="T123" s="19"/>
      <c r="U123" s="12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ht="13.8" x14ac:dyDescent="0.25">
      <c r="A124" s="19"/>
      <c r="B124" s="19"/>
      <c r="C124" s="19"/>
      <c r="D124" s="19"/>
      <c r="E124" s="19"/>
      <c r="F124" s="19"/>
      <c r="G124" s="19"/>
      <c r="H124" s="19"/>
      <c r="I124" s="20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2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ht="17.399999999999999" x14ac:dyDescent="0.3">
      <c r="A125" s="42" t="s">
        <v>32</v>
      </c>
      <c r="B125" s="42"/>
      <c r="C125" s="42"/>
      <c r="D125" s="19"/>
      <c r="E125" s="19"/>
      <c r="F125" s="19" t="s">
        <v>35</v>
      </c>
      <c r="G125" s="19"/>
      <c r="H125" s="19"/>
      <c r="I125" s="20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2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ht="13.8" x14ac:dyDescent="0.25">
      <c r="A126" s="12"/>
      <c r="B126" s="12"/>
      <c r="C126" s="12"/>
      <c r="D126" s="12"/>
      <c r="E126" s="12"/>
      <c r="F126" s="44"/>
      <c r="G126" s="12"/>
      <c r="H126" s="12"/>
      <c r="I126" s="14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ht="13.8" x14ac:dyDescent="0.25">
      <c r="A127" s="12"/>
      <c r="B127" s="32" t="s">
        <v>7</v>
      </c>
      <c r="C127" s="32" t="s">
        <v>8</v>
      </c>
      <c r="D127" s="32" t="s">
        <v>9</v>
      </c>
      <c r="E127" s="32" t="s">
        <v>10</v>
      </c>
      <c r="F127" s="32" t="s">
        <v>11</v>
      </c>
      <c r="G127" s="32" t="s">
        <v>12</v>
      </c>
      <c r="H127" s="32" t="s">
        <v>1</v>
      </c>
      <c r="I127" s="33" t="s">
        <v>2</v>
      </c>
      <c r="J127" s="34" t="s">
        <v>3</v>
      </c>
      <c r="K127" s="34" t="s">
        <v>4</v>
      </c>
      <c r="L127" s="34" t="s">
        <v>5</v>
      </c>
      <c r="M127" s="34" t="s">
        <v>6</v>
      </c>
      <c r="N127" s="12"/>
      <c r="O127" s="12"/>
      <c r="P127" s="12"/>
      <c r="Q127" s="12"/>
      <c r="R127" s="12"/>
      <c r="S127" s="12"/>
      <c r="T127" s="12"/>
      <c r="U127" s="12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ht="15.6" x14ac:dyDescent="0.3">
      <c r="A128" s="43" t="s">
        <v>28</v>
      </c>
      <c r="B128" s="44">
        <f t="shared" ref="B128:M128" si="4">B22/2.8</f>
        <v>6.4107142857142856</v>
      </c>
      <c r="C128" s="44">
        <f t="shared" si="4"/>
        <v>15.879642857142859</v>
      </c>
      <c r="D128" s="44">
        <f t="shared" si="4"/>
        <v>51.013571428571431</v>
      </c>
      <c r="E128" s="44">
        <f t="shared" si="4"/>
        <v>51.076428571428565</v>
      </c>
      <c r="F128" s="44">
        <f t="shared" si="4"/>
        <v>62.032857142857146</v>
      </c>
      <c r="G128" s="44">
        <f t="shared" si="4"/>
        <v>0</v>
      </c>
      <c r="H128" s="44">
        <f t="shared" si="4"/>
        <v>0</v>
      </c>
      <c r="I128" s="17">
        <f t="shared" si="4"/>
        <v>0</v>
      </c>
      <c r="J128" s="44">
        <f t="shared" si="4"/>
        <v>0</v>
      </c>
      <c r="K128" s="44">
        <f t="shared" si="4"/>
        <v>0</v>
      </c>
      <c r="L128" s="44">
        <f t="shared" si="4"/>
        <v>0</v>
      </c>
      <c r="M128" s="44">
        <f t="shared" si="4"/>
        <v>0</v>
      </c>
      <c r="N128" s="12"/>
      <c r="O128" s="12"/>
      <c r="P128" s="12"/>
      <c r="Q128" s="12"/>
      <c r="R128" s="12"/>
      <c r="S128" s="12"/>
      <c r="T128" s="12"/>
      <c r="U128" s="12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</row>
    <row r="129" spans="1:55" ht="15.6" x14ac:dyDescent="0.3">
      <c r="A129" s="43" t="s">
        <v>29</v>
      </c>
      <c r="B129" s="15">
        <v>1.6</v>
      </c>
      <c r="C129" s="15">
        <v>3.37</v>
      </c>
      <c r="D129" s="15">
        <v>8.0500000000000007</v>
      </c>
      <c r="E129" s="15">
        <v>8.18</v>
      </c>
      <c r="F129" s="15">
        <v>8.5299999999999994</v>
      </c>
      <c r="G129" s="15">
        <v>1E-3</v>
      </c>
      <c r="H129" s="15">
        <v>1E-3</v>
      </c>
      <c r="I129" s="16">
        <v>1E-3</v>
      </c>
      <c r="J129" s="15">
        <v>1E-3</v>
      </c>
      <c r="K129" s="15">
        <v>1E-3</v>
      </c>
      <c r="L129" s="15">
        <v>1E-3</v>
      </c>
      <c r="M129" s="15">
        <v>1E-3</v>
      </c>
      <c r="N129" s="12"/>
      <c r="O129" s="12"/>
      <c r="P129" s="47" t="s">
        <v>31</v>
      </c>
      <c r="Q129" s="12"/>
      <c r="R129" s="12"/>
      <c r="S129" s="12"/>
      <c r="T129" s="12"/>
      <c r="U129" s="12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55" ht="13.8" x14ac:dyDescent="0.25">
      <c r="A130" s="12"/>
      <c r="B130" s="12"/>
      <c r="C130" s="12"/>
      <c r="D130" s="12"/>
      <c r="E130" s="12"/>
      <c r="F130" s="12"/>
      <c r="G130" s="12"/>
      <c r="H130" s="12"/>
      <c r="I130" s="14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ht="13.8" x14ac:dyDescent="0.25">
      <c r="A131" s="10"/>
      <c r="B131" s="45">
        <f t="shared" ref="B131:M131" si="5">B128/B129</f>
        <v>4.0066964285714279</v>
      </c>
      <c r="C131" s="45">
        <f t="shared" si="5"/>
        <v>4.7120601949978811</v>
      </c>
      <c r="D131" s="45">
        <f t="shared" si="5"/>
        <v>6.3370896184560781</v>
      </c>
      <c r="E131" s="45">
        <f t="shared" si="5"/>
        <v>6.2440621725462799</v>
      </c>
      <c r="F131" s="45">
        <f t="shared" si="5"/>
        <v>7.2723161949422215</v>
      </c>
      <c r="G131" s="45">
        <f t="shared" si="5"/>
        <v>0</v>
      </c>
      <c r="H131" s="45">
        <f t="shared" si="5"/>
        <v>0</v>
      </c>
      <c r="I131" s="46">
        <f t="shared" si="5"/>
        <v>0</v>
      </c>
      <c r="J131" s="45">
        <f t="shared" si="5"/>
        <v>0</v>
      </c>
      <c r="K131" s="45">
        <f t="shared" si="5"/>
        <v>0</v>
      </c>
      <c r="L131" s="45">
        <f t="shared" si="5"/>
        <v>0</v>
      </c>
      <c r="M131" s="45">
        <f t="shared" si="5"/>
        <v>0</v>
      </c>
      <c r="N131" s="10"/>
      <c r="O131" s="49">
        <f>AVERAGE(B131:F131)</f>
        <v>5.7144449219027775</v>
      </c>
      <c r="P131" s="36" t="s">
        <v>30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</row>
    <row r="132" spans="1:55" ht="13.8" x14ac:dyDescent="0.25">
      <c r="A132" s="10"/>
      <c r="B132" s="10"/>
      <c r="C132" s="10"/>
      <c r="D132" s="10"/>
      <c r="E132" s="10"/>
      <c r="F132" s="10"/>
      <c r="G132" s="10"/>
      <c r="H132" s="10"/>
      <c r="I132" s="11"/>
      <c r="J132" s="10"/>
      <c r="K132" s="10"/>
      <c r="L132" s="10"/>
      <c r="M132" s="10"/>
      <c r="N132" s="10"/>
      <c r="O132" s="10"/>
      <c r="P132" s="10" t="s">
        <v>39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ht="13.8" x14ac:dyDescent="0.25">
      <c r="A133" s="10"/>
      <c r="B133" s="10"/>
      <c r="C133" s="10"/>
      <c r="D133" s="10"/>
      <c r="E133" s="10"/>
      <c r="F133" s="10"/>
      <c r="G133" s="10"/>
      <c r="H133" s="10"/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ht="13.8" x14ac:dyDescent="0.25">
      <c r="A134" s="10"/>
      <c r="B134" s="10"/>
      <c r="C134" s="10"/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ht="13.8" x14ac:dyDescent="0.25">
      <c r="A135" s="10"/>
      <c r="B135" s="10"/>
      <c r="C135" s="10"/>
      <c r="D135" s="10"/>
      <c r="E135" s="10"/>
      <c r="F135" s="10"/>
      <c r="G135" s="10"/>
      <c r="H135" s="10"/>
      <c r="I135" s="11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</row>
    <row r="136" spans="1:55" ht="13.8" x14ac:dyDescent="0.25">
      <c r="A136" s="10"/>
      <c r="B136" s="10"/>
      <c r="C136" s="10"/>
      <c r="D136" s="10"/>
      <c r="E136" s="10"/>
      <c r="F136" s="10"/>
      <c r="G136" s="10"/>
      <c r="H136" s="10"/>
      <c r="I136" s="11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55" ht="13.8" x14ac:dyDescent="0.25">
      <c r="A137" s="10"/>
      <c r="B137" s="10"/>
      <c r="C137" s="10"/>
      <c r="D137" s="10"/>
      <c r="E137" s="10"/>
      <c r="F137" s="10"/>
      <c r="G137" s="10"/>
      <c r="H137" s="10"/>
      <c r="I137" s="11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55" ht="13.8" x14ac:dyDescent="0.25">
      <c r="A138" s="10"/>
      <c r="B138" s="10"/>
      <c r="C138" s="10"/>
      <c r="D138" s="10"/>
      <c r="E138" s="10"/>
      <c r="F138" s="10"/>
      <c r="G138" s="10"/>
      <c r="H138" s="10"/>
      <c r="I138" s="11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55" ht="13.8" x14ac:dyDescent="0.25">
      <c r="A139" s="10"/>
      <c r="B139" s="10"/>
      <c r="C139" s="10"/>
      <c r="D139" s="10"/>
      <c r="E139" s="10"/>
      <c r="F139" s="10"/>
      <c r="G139" s="10"/>
      <c r="H139" s="10"/>
      <c r="I139" s="11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55" ht="13.8" x14ac:dyDescent="0.25">
      <c r="A140" s="10"/>
      <c r="B140" s="10"/>
      <c r="C140" s="10"/>
      <c r="D140" s="10"/>
      <c r="E140" s="10"/>
      <c r="F140" s="10"/>
      <c r="G140" s="10"/>
      <c r="H140" s="10"/>
      <c r="I140" s="11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55" ht="13.8" x14ac:dyDescent="0.25">
      <c r="A141" s="10"/>
      <c r="B141" s="10"/>
      <c r="C141" s="10"/>
      <c r="D141" s="10"/>
      <c r="E141" s="10"/>
      <c r="F141" s="10"/>
      <c r="G141" s="10"/>
      <c r="H141" s="10"/>
      <c r="I141" s="11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1:55" ht="13.8" x14ac:dyDescent="0.25">
      <c r="A142" s="10"/>
      <c r="B142" s="10"/>
      <c r="C142" s="10"/>
      <c r="D142" s="10"/>
      <c r="E142" s="10"/>
      <c r="F142" s="10"/>
      <c r="G142" s="10"/>
      <c r="H142" s="10"/>
      <c r="I142" s="1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1:55" ht="13.8" x14ac:dyDescent="0.25">
      <c r="A143" s="10"/>
      <c r="B143" s="10"/>
      <c r="C143" s="10"/>
      <c r="D143" s="10"/>
      <c r="E143" s="10"/>
      <c r="F143" s="10"/>
      <c r="G143" s="10"/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1:55" ht="13.8" x14ac:dyDescent="0.25">
      <c r="A144" s="10"/>
      <c r="B144" s="10"/>
      <c r="C144" s="10"/>
      <c r="D144" s="10"/>
      <c r="E144" s="10"/>
      <c r="F144" s="10"/>
      <c r="G144" s="10"/>
      <c r="H144" s="10"/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</sheetData>
  <phoneticPr fontId="0" type="noConversion"/>
  <dataValidations count="1">
    <dataValidation type="custom" allowBlank="1" showInputMessage="1" showErrorMessage="1" sqref="I127 I121 I40 I45 I49 I83 I87 I25:I30 I21:I23 I10:I11 I3:I5 I7:I8">
      <formula1>"()=&gt;0"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21</vt:i4>
      </vt:variant>
    </vt:vector>
  </HeadingPairs>
  <TitlesOfParts>
    <vt:vector size="23" baseType="lpstr">
      <vt:lpstr>NUMBERS</vt:lpstr>
      <vt:lpstr>SUMMARY</vt:lpstr>
      <vt:lpstr>GEMIDDELD-DAG</vt:lpstr>
      <vt:lpstr>PER MAAND</vt:lpstr>
      <vt:lpstr>kWh-m2-day</vt:lpstr>
      <vt:lpstr>JAAROPBRENGST</vt:lpstr>
      <vt:lpstr>OPBRENGST</vt:lpstr>
      <vt:lpstr>DRAAIUREN</vt:lpstr>
      <vt:lpstr>DAILY POWER</vt:lpstr>
      <vt:lpstr>MAANDVERMOGEN</vt:lpstr>
      <vt:lpstr>TH versus PV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2012-07-03T15:12:10Z</cp:lastPrinted>
  <dcterms:created xsi:type="dcterms:W3CDTF">2000-07-31T16:38:04Z</dcterms:created>
  <dcterms:modified xsi:type="dcterms:W3CDTF">2014-07-09T21:57:29Z</dcterms:modified>
</cp:coreProperties>
</file>